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1\Finypr\Exchange\!Рязанова Лариса Анатольевна\на сайт отчеты\2025\9 месяцев 2025\"/>
    </mc:Choice>
  </mc:AlternateContent>
  <bookViews>
    <workbookView xWindow="0" yWindow="0" windowWidth="28800" windowHeight="11565" activeTab="2"/>
  </bookViews>
  <sheets>
    <sheet name="Доходы" sheetId="4" r:id="rId1"/>
    <sheet name="Расходы" sheetId="3" r:id="rId2"/>
    <sheet name="Источники" sheetId="2" r:id="rId3"/>
  </sheets>
  <definedNames>
    <definedName name="__bookmark_1">#REF!</definedName>
    <definedName name="__bookmark_2">#REF!</definedName>
    <definedName name="__bookmark_6">#REF!</definedName>
    <definedName name="__bookmark_7">#REF!</definedName>
  </definedNames>
  <calcPr calcId="162913"/>
</workbook>
</file>

<file path=xl/calcChain.xml><?xml version="1.0" encoding="utf-8"?>
<calcChain xmlns="http://schemas.openxmlformats.org/spreadsheetml/2006/main">
  <c r="C41" i="4" l="1"/>
  <c r="J30" i="3" l="1"/>
  <c r="G30" i="3"/>
  <c r="J13" i="3"/>
  <c r="G13" i="3"/>
  <c r="I26" i="3"/>
  <c r="I46" i="3"/>
  <c r="I38" i="3"/>
  <c r="I18" i="3"/>
  <c r="F18" i="3"/>
  <c r="F6" i="2" l="1"/>
  <c r="F7" i="2"/>
  <c r="F8" i="2"/>
  <c r="F9" i="2"/>
  <c r="H12" i="4" l="1"/>
  <c r="G12" i="4"/>
  <c r="E12" i="4"/>
  <c r="C12" i="4"/>
  <c r="B12" i="4"/>
  <c r="E30" i="4"/>
  <c r="E15" i="4"/>
  <c r="E5" i="2" l="1"/>
  <c r="H46" i="3"/>
  <c r="H38" i="3"/>
  <c r="H18" i="3"/>
  <c r="G20" i="3"/>
  <c r="J20" i="3"/>
  <c r="D18" i="3"/>
  <c r="C18" i="3"/>
  <c r="G19" i="3"/>
  <c r="J19" i="3"/>
  <c r="E19" i="3"/>
  <c r="I51" i="3"/>
  <c r="I49" i="3"/>
  <c r="I41" i="3"/>
  <c r="I31" i="3"/>
  <c r="I22" i="3"/>
  <c r="I16" i="3"/>
  <c r="I7" i="3"/>
  <c r="F51" i="3"/>
  <c r="F49" i="3"/>
  <c r="F46" i="3"/>
  <c r="F41" i="3"/>
  <c r="F38" i="3"/>
  <c r="F31" i="3"/>
  <c r="F26" i="3"/>
  <c r="F22" i="3"/>
  <c r="F16" i="3"/>
  <c r="F7" i="3"/>
  <c r="F6" i="3" s="1"/>
  <c r="H37" i="4"/>
  <c r="H36" i="4" s="1"/>
  <c r="H30" i="4"/>
  <c r="H20" i="4"/>
  <c r="H15" i="4"/>
  <c r="H10" i="4"/>
  <c r="E37" i="4"/>
  <c r="E36" i="4" s="1"/>
  <c r="E20" i="4"/>
  <c r="E10" i="4"/>
  <c r="E9" i="4" s="1"/>
  <c r="I6" i="3" l="1"/>
  <c r="H9" i="4"/>
  <c r="H8" i="4" s="1"/>
  <c r="E8" i="4"/>
  <c r="J8" i="3"/>
  <c r="J9" i="3"/>
  <c r="J10" i="3"/>
  <c r="J11" i="3"/>
  <c r="J12" i="3"/>
  <c r="J14" i="3"/>
  <c r="J15" i="3"/>
  <c r="J17" i="3"/>
  <c r="J21" i="3"/>
  <c r="J23" i="3"/>
  <c r="J24" i="3"/>
  <c r="J25" i="3"/>
  <c r="J27" i="3"/>
  <c r="J28" i="3"/>
  <c r="J29" i="3"/>
  <c r="J32" i="3"/>
  <c r="J33" i="3"/>
  <c r="J34" i="3"/>
  <c r="J35" i="3"/>
  <c r="J36" i="3"/>
  <c r="J37" i="3"/>
  <c r="J39" i="3"/>
  <c r="J40" i="3"/>
  <c r="J42" i="3"/>
  <c r="J43" i="3"/>
  <c r="J44" i="3"/>
  <c r="J45" i="3"/>
  <c r="J46" i="3"/>
  <c r="J47" i="3"/>
  <c r="J48" i="3"/>
  <c r="J50" i="3"/>
  <c r="J52" i="3"/>
  <c r="J53" i="3"/>
  <c r="J54" i="3"/>
  <c r="H16" i="3"/>
  <c r="J16" i="3" s="1"/>
  <c r="G40" i="3"/>
  <c r="H7" i="3"/>
  <c r="J7" i="3" s="1"/>
  <c r="C7" i="3"/>
  <c r="H51" i="3"/>
  <c r="J51" i="3" s="1"/>
  <c r="H49" i="3"/>
  <c r="J49" i="3" s="1"/>
  <c r="H41" i="3"/>
  <c r="J41" i="3" s="1"/>
  <c r="J38" i="3"/>
  <c r="H31" i="3"/>
  <c r="J31" i="3" s="1"/>
  <c r="H26" i="3"/>
  <c r="J26" i="3" s="1"/>
  <c r="H22" i="3"/>
  <c r="J22" i="3" s="1"/>
  <c r="J18" i="3"/>
  <c r="I11" i="4"/>
  <c r="I13" i="4"/>
  <c r="I16" i="4"/>
  <c r="I17" i="4"/>
  <c r="I18" i="4"/>
  <c r="I19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8" i="4"/>
  <c r="I39" i="4"/>
  <c r="I40" i="4"/>
  <c r="I41" i="4"/>
  <c r="I42" i="4"/>
  <c r="I43" i="4"/>
  <c r="I44" i="4"/>
  <c r="I45" i="4"/>
  <c r="H6" i="3" l="1"/>
  <c r="J6" i="3" s="1"/>
  <c r="G37" i="4"/>
  <c r="G30" i="4"/>
  <c r="I30" i="4" s="1"/>
  <c r="G20" i="4"/>
  <c r="I20" i="4" s="1"/>
  <c r="G15" i="4"/>
  <c r="I15" i="4" s="1"/>
  <c r="I12" i="4"/>
  <c r="G10" i="4"/>
  <c r="I10" i="4" s="1"/>
  <c r="G36" i="4" l="1"/>
  <c r="I36" i="4" s="1"/>
  <c r="I37" i="4"/>
  <c r="G9" i="4"/>
  <c r="G8" i="4" l="1"/>
  <c r="I8" i="4" s="1"/>
  <c r="I9" i="4"/>
  <c r="D9" i="2"/>
  <c r="C5" i="2"/>
  <c r="D5" i="2" l="1"/>
  <c r="F5" i="2"/>
  <c r="E54" i="3"/>
  <c r="G54" i="3"/>
  <c r="G9" i="3"/>
  <c r="G10" i="3"/>
  <c r="G11" i="3"/>
  <c r="G12" i="3"/>
  <c r="G14" i="3"/>
  <c r="G15" i="3"/>
  <c r="G17" i="3"/>
  <c r="G21" i="3"/>
  <c r="G23" i="3"/>
  <c r="G24" i="3"/>
  <c r="G25" i="3"/>
  <c r="G27" i="3"/>
  <c r="G28" i="3"/>
  <c r="G29" i="3"/>
  <c r="G32" i="3"/>
  <c r="G33" i="3"/>
  <c r="G34" i="3"/>
  <c r="G35" i="3"/>
  <c r="G36" i="3"/>
  <c r="G37" i="3"/>
  <c r="G39" i="3"/>
  <c r="G42" i="3"/>
  <c r="G43" i="3"/>
  <c r="G44" i="3"/>
  <c r="G45" i="3"/>
  <c r="G48" i="3"/>
  <c r="G50" i="3"/>
  <c r="G52" i="3"/>
  <c r="G53" i="3"/>
  <c r="E9" i="3"/>
  <c r="E10" i="3"/>
  <c r="E11" i="3"/>
  <c r="E12" i="3"/>
  <c r="E14" i="3"/>
  <c r="E15" i="3"/>
  <c r="E17" i="3"/>
  <c r="E21" i="3"/>
  <c r="E23" i="3"/>
  <c r="E24" i="3"/>
  <c r="E25" i="3"/>
  <c r="E27" i="3"/>
  <c r="E28" i="3"/>
  <c r="E29" i="3"/>
  <c r="E32" i="3"/>
  <c r="E33" i="3"/>
  <c r="E34" i="3"/>
  <c r="E35" i="3"/>
  <c r="E37" i="3"/>
  <c r="E39" i="3"/>
  <c r="E42" i="3"/>
  <c r="E43" i="3"/>
  <c r="E44" i="3"/>
  <c r="E45" i="3"/>
  <c r="E48" i="3"/>
  <c r="E50" i="3"/>
  <c r="E52" i="3"/>
  <c r="E53" i="3"/>
  <c r="D38" i="3"/>
  <c r="G38" i="3" s="1"/>
  <c r="C38" i="3"/>
  <c r="D46" i="3"/>
  <c r="G46" i="3" s="1"/>
  <c r="C46" i="3"/>
  <c r="E38" i="3" l="1"/>
  <c r="E46" i="3"/>
  <c r="D22" i="3"/>
  <c r="C22" i="3"/>
  <c r="D51" i="3"/>
  <c r="C51" i="3"/>
  <c r="D49" i="3"/>
  <c r="C49" i="3"/>
  <c r="D41" i="3"/>
  <c r="C41" i="3"/>
  <c r="D31" i="3"/>
  <c r="G31" i="3" s="1"/>
  <c r="C31" i="3"/>
  <c r="D26" i="3"/>
  <c r="G26" i="3" s="1"/>
  <c r="C26" i="3"/>
  <c r="D16" i="3"/>
  <c r="G16" i="3" s="1"/>
  <c r="C16" i="3"/>
  <c r="D7" i="3"/>
  <c r="F11" i="4"/>
  <c r="F13" i="4"/>
  <c r="F16" i="4"/>
  <c r="F17" i="4"/>
  <c r="F18" i="4"/>
  <c r="F19" i="4"/>
  <c r="F21" i="4"/>
  <c r="F22" i="4"/>
  <c r="F23" i="4"/>
  <c r="F24" i="4"/>
  <c r="F25" i="4"/>
  <c r="F26" i="4"/>
  <c r="F27" i="4"/>
  <c r="F28" i="4"/>
  <c r="F29" i="4"/>
  <c r="F31" i="4"/>
  <c r="F32" i="4"/>
  <c r="F33" i="4"/>
  <c r="F34" i="4"/>
  <c r="F35" i="4"/>
  <c r="F38" i="4"/>
  <c r="F39" i="4"/>
  <c r="F40" i="4"/>
  <c r="F41" i="4"/>
  <c r="F42" i="4"/>
  <c r="F43" i="4"/>
  <c r="F44" i="4"/>
  <c r="F45" i="4"/>
  <c r="D11" i="4"/>
  <c r="D13" i="4"/>
  <c r="D16" i="4"/>
  <c r="D18" i="4"/>
  <c r="D19" i="4"/>
  <c r="D24" i="4"/>
  <c r="D25" i="4"/>
  <c r="D26" i="4"/>
  <c r="D27" i="4"/>
  <c r="D28" i="4"/>
  <c r="D29" i="4"/>
  <c r="D31" i="4"/>
  <c r="D32" i="4"/>
  <c r="D33" i="4"/>
  <c r="D34" i="4"/>
  <c r="D39" i="4"/>
  <c r="D40" i="4"/>
  <c r="E31" i="3" l="1"/>
  <c r="E26" i="3"/>
  <c r="G41" i="3"/>
  <c r="E41" i="3"/>
  <c r="G18" i="3"/>
  <c r="E18" i="3"/>
  <c r="G49" i="3"/>
  <c r="E49" i="3"/>
  <c r="E22" i="3"/>
  <c r="G22" i="3"/>
  <c r="G51" i="3"/>
  <c r="E51" i="3"/>
  <c r="E16" i="3"/>
  <c r="E7" i="3"/>
  <c r="G7" i="3"/>
  <c r="C6" i="3"/>
  <c r="D6" i="3"/>
  <c r="G6" i="3" s="1"/>
  <c r="C15" i="4"/>
  <c r="F15" i="4" s="1"/>
  <c r="B15" i="4"/>
  <c r="C37" i="4"/>
  <c r="B37" i="4"/>
  <c r="B36" i="4" s="1"/>
  <c r="C30" i="4"/>
  <c r="F30" i="4" s="1"/>
  <c r="B30" i="4"/>
  <c r="C20" i="4"/>
  <c r="B20" i="4"/>
  <c r="F12" i="4"/>
  <c r="C10" i="4"/>
  <c r="F10" i="4" s="1"/>
  <c r="B10" i="4"/>
  <c r="D30" i="4" l="1"/>
  <c r="E6" i="3"/>
  <c r="D15" i="4"/>
  <c r="D12" i="4"/>
  <c r="D10" i="4"/>
  <c r="B9" i="4"/>
  <c r="B8" i="4" s="1"/>
  <c r="F20" i="4"/>
  <c r="C9" i="4"/>
  <c r="F9" i="4" s="1"/>
  <c r="C36" i="4"/>
  <c r="F37" i="4"/>
  <c r="D37" i="4"/>
  <c r="D9" i="4" l="1"/>
  <c r="F36" i="4"/>
  <c r="D36" i="4"/>
  <c r="C8" i="4"/>
  <c r="D8" i="4" l="1"/>
  <c r="F8" i="4"/>
</calcChain>
</file>

<file path=xl/sharedStrings.xml><?xml version="1.0" encoding="utf-8"?>
<sst xmlns="http://schemas.openxmlformats.org/spreadsheetml/2006/main" count="202" uniqueCount="164">
  <si>
    <t>Наименование показателя</t>
  </si>
  <si>
    <t>1</t>
  </si>
  <si>
    <t>2</t>
  </si>
  <si>
    <t>3</t>
  </si>
  <si>
    <t>4</t>
  </si>
  <si>
    <t>5</t>
  </si>
  <si>
    <t>6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</si>
  <si>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</si>
  <si>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</si>
  <si>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</si>
  <si>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</si>
  <si>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</si>
  <si>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НАЛОГИ НА СОВОКУПНЫЙ ДОХОД</t>
  </si>
  <si>
    <t>Единый сельскохозяйственный налог</t>
  </si>
  <si>
    <t>НАЛОГИ НА ИМУЩЕСТВО</t>
  </si>
  <si>
    <t>ГОСУДАРСТВЕННАЯ ПОШЛИНА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</si>
  <si>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</si>
  <si>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</si>
  <si>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</si>
  <si>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</si>
  <si>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</si>
  <si>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</si>
  <si>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</si>
  <si>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</si>
  <si>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</si>
  <si>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</si>
  <si>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</si>
  <si>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</si>
  <si>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</si>
  <si>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</si>
  <si>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</si>
  <si>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</si>
  <si>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</si>
  <si>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</si>
  <si>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</si>
  <si>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</si>
  <si>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</si>
  <si>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</si>
  <si>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</si>
  <si>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</si>
  <si>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</si>
  <si>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</si>
  <si>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</si>
  <si>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</si>
  <si>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</si>
  <si>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</si>
  <si>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</si>
  <si>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</si>
  <si>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</si>
  <si>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</si>
  <si>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</si>
  <si>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</si>
  <si>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</si>
  <si>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</si>
  <si>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</si>
  <si>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</si>
  <si>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</si>
  <si>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</si>
  <si>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</si>
  <si>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</si>
  <si>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</si>
  <si>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</si>
  <si>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</si>
  <si>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</si>
  <si>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ОБСЛУЖИВАНИЕ ГОСУДАРСТВЕННОГО И МУНИЦИПАЛЬНОГО ДОЛГА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</si>
  <si>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</si>
  <si>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</si>
  <si>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</si>
  <si>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</si>
  <si>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</si>
  <si>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Единый налог на вмененный доход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</si>
  <si>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</si>
  <si>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</si>
  <si>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</si>
  <si>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ДОХОДЫ ОТ ИСПОЛЬЗОВАНИЯ ИМУЩЕСТВА, НАХОДЯЩЕГОСЯ В МУНИЦИПАЛЬНОЙ СОБСТВЕННОСТИ</t>
  </si>
  <si>
    <t>Доходы от аренды за земельные участки</t>
  </si>
  <si>
    <t>Доходы от сдачи в аренду имущества</t>
  </si>
  <si>
    <t>Р А С Х О Д Ы -всего</t>
  </si>
  <si>
    <t>Обслуживание государственого внутреннего и муниципального долга</t>
  </si>
  <si>
    <t>Результат исполнения бюджета(ДЕФИЦИТ/ПРОФИЦИТ)</t>
  </si>
  <si>
    <t>УСН</t>
  </si>
  <si>
    <t>Другие вопросы в области национальной безопасности и правоохранительной деятельности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</si>
  <si>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</si>
  <si>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</si>
  <si>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Дотации на выравнивание бюджетной обеспеченности субъектов Российской Федерации и муниципальных образований</t>
  </si>
  <si>
    <t>1. Доходы  бюджета Прионежского муниципального района</t>
  </si>
  <si>
    <t xml:space="preserve"> </t>
  </si>
  <si>
    <t>тыс. рублей</t>
  </si>
  <si>
    <t>Процент исполнения (гр.3/гр.2*100)</t>
  </si>
  <si>
    <t>Прирост (снижение) к аналогичному периоду прошлого года (гр.3-гр.5)</t>
  </si>
  <si>
    <t>Налог, взимаемый в связи с применением патенной системы налогообложения</t>
  </si>
  <si>
    <t>Проценты, полученные от представления бюджетных кредитов</t>
  </si>
  <si>
    <t>Прочие поступления от использования имущества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</si>
  <si>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</si>
  <si>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2. Расходы  бюджета Прионежского муниципального района</t>
  </si>
  <si>
    <t>Раздел, подраздел</t>
  </si>
  <si>
    <t>0100</t>
  </si>
  <si>
    <t>0103</t>
  </si>
  <si>
    <t>0104</t>
  </si>
  <si>
    <t>0105</t>
  </si>
  <si>
    <t>0106</t>
  </si>
  <si>
    <t>0111</t>
  </si>
  <si>
    <t>0113</t>
  </si>
  <si>
    <t>0200</t>
  </si>
  <si>
    <t>0203</t>
  </si>
  <si>
    <t>0300</t>
  </si>
  <si>
    <t>0314</t>
  </si>
  <si>
    <t>0400</t>
  </si>
  <si>
    <t>0405</t>
  </si>
  <si>
    <t>0409</t>
  </si>
  <si>
    <t>0412</t>
  </si>
  <si>
    <t>0500</t>
  </si>
  <si>
    <t>0501</t>
  </si>
  <si>
    <t>0502</t>
  </si>
  <si>
    <t>0503</t>
  </si>
  <si>
    <t>0700</t>
  </si>
  <si>
    <t>0701</t>
  </si>
  <si>
    <t>0702</t>
  </si>
  <si>
    <t>0703</t>
  </si>
  <si>
    <t>0707</t>
  </si>
  <si>
    <t>0709</t>
  </si>
  <si>
    <t>0705</t>
  </si>
  <si>
    <t>Профессиональная подготовка, переподготовка и повышение квалификации</t>
  </si>
  <si>
    <t>0800</t>
  </si>
  <si>
    <t>0801</t>
  </si>
  <si>
    <t>1000</t>
  </si>
  <si>
    <t>1001</t>
  </si>
  <si>
    <t>1003</t>
  </si>
  <si>
    <t>1004</t>
  </si>
  <si>
    <t>1006</t>
  </si>
  <si>
    <t>1100</t>
  </si>
  <si>
    <t>1300</t>
  </si>
  <si>
    <t>1301</t>
  </si>
  <si>
    <t>1400</t>
  </si>
  <si>
    <t>1401</t>
  </si>
  <si>
    <t>1403</t>
  </si>
  <si>
    <t>1105</t>
  </si>
  <si>
    <t>Другие вопросы в области физической культуры и спорта</t>
  </si>
  <si>
    <t>Доходы бюджета Прионежского муниципального района</t>
  </si>
  <si>
    <t>Доходы консолидированного бюджета Прионежского муниципального района</t>
  </si>
  <si>
    <t>Прирост (снижение) к аналогичному периоду прошлого года (гр.7-гр.8)</t>
  </si>
  <si>
    <t>Расходы бюджета Прионежского муниципального района</t>
  </si>
  <si>
    <t>Расходы консолидированного бюджета Прионежского муниципального района</t>
  </si>
  <si>
    <t>Прирост (снижение) к аналогичному периоду прошлого года (гр.8-гр.9)</t>
  </si>
  <si>
    <t>0102</t>
  </si>
  <si>
    <t>0804</t>
  </si>
  <si>
    <t>1101</t>
  </si>
  <si>
    <t>Функционирование высшего должностного лица субъекта Российской Федерации и муниципального образования</t>
  </si>
  <si>
    <t>Другие вопросы в области культуры, кинематографии</t>
  </si>
  <si>
    <t>Физическая культура</t>
  </si>
  <si>
    <t>План на 2025 год</t>
  </si>
  <si>
    <t>0309</t>
  </si>
  <si>
    <t>Гражданская оборона</t>
  </si>
  <si>
    <t>0310</t>
  </si>
  <si>
    <t>Туристический налог</t>
  </si>
  <si>
    <t>3. Источники финансирования дефицита консолидированного бюджета Прионежского муниципального района</t>
  </si>
  <si>
    <t>Защита населения и территории от чрезвычайных ситуаций природного и техногенного характера, пожарная безопасность</t>
  </si>
  <si>
    <t>Сведения об исполнении  бюджета Прионежского муниципального района за 9 месяцев 2025 года</t>
  </si>
  <si>
    <t>Факт на 01.10.2025 года</t>
  </si>
  <si>
    <t>Факт на 01.10.2024 года</t>
  </si>
  <si>
    <t>0107</t>
  </si>
  <si>
    <t>0505</t>
  </si>
  <si>
    <t>Обеспечение проведения выборов и референдумов</t>
  </si>
  <si>
    <t>Другие вопросы в области жилищно-коммунального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</si>
</sst>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&quot;###,##0"/>
    <numFmt numFmtId="165" formatCode="#,##0\ _₽"/>
    <numFmt numFmtId="166" formatCode="#,###.0"/>
    <numFmt numFmtId="167" formatCode="#,##0.0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65" fontId="3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166" fontId="0" fillId="0" borderId="0" xfId="0" applyNumberFormat="1" applyFill="1"/>
    <xf numFmtId="167" fontId="4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167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167" fontId="1" fillId="0" borderId="2" xfId="0" applyNumberFormat="1" applyFont="1" applyFill="1" applyBorder="1" applyAlignment="1">
      <alignment horizontal="center" vertical="center"/>
    </xf>
    <xf numFmtId="167" fontId="7" fillId="0" borderId="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wrapText="1"/>
    </xf>
    <xf numFmtId="166" fontId="6" fillId="0" borderId="7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37" workbookViewId="0">
      <selection activeCell="M49" sqref="M49"/>
    </sheetView>
  </sheetViews>
  <sheetFormatPr defaultRowHeight="12.75" x14ac:dyDescent="0.2"/>
  <cols>
    <col min="1" max="1" width="47" customWidth="1"/>
    <col min="2" max="3" width="17.5703125" customWidth="1"/>
    <col min="4" max="4" width="15.7109375" customWidth="1"/>
    <col min="5" max="6" width="17.5703125" customWidth="1"/>
    <col min="7" max="7" width="16.7109375" customWidth="1"/>
    <col min="8" max="8" width="15.85546875" customWidth="1"/>
    <col min="9" max="9" width="16.42578125" customWidth="1"/>
  </cols>
  <sheetData>
    <row r="1" spans="1:14" s="1" customFormat="1" ht="23.25" customHeight="1" x14ac:dyDescent="0.25">
      <c r="A1" s="57" t="s">
        <v>157</v>
      </c>
      <c r="B1" s="58"/>
      <c r="C1" s="58"/>
      <c r="D1" s="58"/>
      <c r="E1" s="58"/>
      <c r="F1" s="58"/>
    </row>
    <row r="2" spans="1:14" s="1" customFormat="1" x14ac:dyDescent="0.2"/>
    <row r="3" spans="1:14" ht="14.25" x14ac:dyDescent="0.2">
      <c r="A3" s="56" t="s">
        <v>85</v>
      </c>
      <c r="B3" s="56"/>
      <c r="C3" s="56"/>
      <c r="D3" s="56"/>
      <c r="E3" s="56"/>
      <c r="F3" s="56"/>
    </row>
    <row r="4" spans="1:14" x14ac:dyDescent="0.2">
      <c r="F4" t="s">
        <v>87</v>
      </c>
    </row>
    <row r="5" spans="1:14" s="1" customFormat="1" ht="45" customHeight="1" x14ac:dyDescent="0.2">
      <c r="A5" s="59" t="s">
        <v>0</v>
      </c>
      <c r="B5" s="61" t="s">
        <v>138</v>
      </c>
      <c r="C5" s="62"/>
      <c r="D5" s="62"/>
      <c r="E5" s="62"/>
      <c r="F5" s="62"/>
      <c r="G5" s="63" t="s">
        <v>139</v>
      </c>
      <c r="H5" s="63"/>
      <c r="I5" s="63"/>
    </row>
    <row r="6" spans="1:14" ht="85.5" x14ac:dyDescent="0.2">
      <c r="A6" s="60"/>
      <c r="B6" s="35" t="s">
        <v>150</v>
      </c>
      <c r="C6" s="36" t="s">
        <v>158</v>
      </c>
      <c r="D6" s="36" t="s">
        <v>88</v>
      </c>
      <c r="E6" s="53" t="s">
        <v>159</v>
      </c>
      <c r="F6" s="38" t="s">
        <v>89</v>
      </c>
      <c r="G6" s="43" t="s">
        <v>158</v>
      </c>
      <c r="H6" s="54" t="s">
        <v>159</v>
      </c>
      <c r="I6" s="41" t="s">
        <v>140</v>
      </c>
    </row>
    <row r="7" spans="1:14" ht="15" x14ac:dyDescent="0.25">
      <c r="A7" s="3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9" t="s">
        <v>6</v>
      </c>
      <c r="G7" s="42">
        <v>7</v>
      </c>
      <c r="H7" s="44">
        <v>8</v>
      </c>
      <c r="I7" s="45">
        <v>9</v>
      </c>
    </row>
    <row r="8" spans="1:14" s="14" customFormat="1" ht="14.25" x14ac:dyDescent="0.2">
      <c r="A8" s="12" t="s">
        <v>31</v>
      </c>
      <c r="B8" s="13">
        <f>B9+B36</f>
        <v>1698271.28</v>
      </c>
      <c r="C8" s="13">
        <f>C9+C36</f>
        <v>1000107.8399999999</v>
      </c>
      <c r="D8" s="13">
        <f>C8/B8*100</f>
        <v>58.889757589258643</v>
      </c>
      <c r="E8" s="13">
        <f>E9+E36</f>
        <v>892937.66999999993</v>
      </c>
      <c r="F8" s="40">
        <f>C8-E8</f>
        <v>107170.16999999993</v>
      </c>
      <c r="G8" s="13">
        <f>G9+G36</f>
        <v>1085909.81</v>
      </c>
      <c r="H8" s="13">
        <f>H9+H36</f>
        <v>973478.03999999992</v>
      </c>
      <c r="I8" s="46">
        <f>G8-H8</f>
        <v>112431.77000000014</v>
      </c>
      <c r="J8" s="14" t="s">
        <v>86</v>
      </c>
    </row>
    <row r="9" spans="1:14" ht="21.75" customHeight="1" x14ac:dyDescent="0.25">
      <c r="A9" s="9" t="s">
        <v>7</v>
      </c>
      <c r="B9" s="11">
        <f>B10+B12+B15+B20+B24+B25+B30+B32+B33+B34+B35</f>
        <v>655197.37000000011</v>
      </c>
      <c r="C9" s="11">
        <f>C10+C12+C15+C20+C24+C25+C30+C32+C33+C34+C35</f>
        <v>426826.81</v>
      </c>
      <c r="D9" s="13">
        <f t="shared" ref="D9:D40" si="0">C9/B9*100</f>
        <v>65.144768514562244</v>
      </c>
      <c r="E9" s="11">
        <f>E10+E12+E15+E20+E24+E25+E30+E32+E33+E34+E35</f>
        <v>422907.13999999996</v>
      </c>
      <c r="F9" s="40">
        <f t="shared" ref="F9:F45" si="1">C9-E9</f>
        <v>3919.6700000000419</v>
      </c>
      <c r="G9" s="11">
        <f>G10+G12+G15+G20+G24+G25+G30+G32+G33+G34+G35</f>
        <v>505239.15</v>
      </c>
      <c r="H9" s="11">
        <f>H10+H12+H15+H20+H24+H25+H30+H32+H33+H34+H35</f>
        <v>496670.80999999994</v>
      </c>
      <c r="I9" s="46">
        <f t="shared" ref="I9:I45" si="2">G9-H9</f>
        <v>8568.3400000000838</v>
      </c>
      <c r="K9" t="s">
        <v>86</v>
      </c>
    </row>
    <row r="10" spans="1:14" ht="15" x14ac:dyDescent="0.25">
      <c r="A10" s="9" t="s">
        <v>8</v>
      </c>
      <c r="B10" s="11">
        <f>B11</f>
        <v>522401.13</v>
      </c>
      <c r="C10" s="11">
        <f t="shared" ref="C10:H10" si="3">C11</f>
        <v>321595.93</v>
      </c>
      <c r="D10" s="13">
        <f t="shared" si="0"/>
        <v>61.561109180602273</v>
      </c>
      <c r="E10" s="11">
        <f t="shared" ref="E10" si="4">E11</f>
        <v>324504.19</v>
      </c>
      <c r="F10" s="40">
        <f t="shared" si="1"/>
        <v>-2908.2600000000093</v>
      </c>
      <c r="G10" s="11">
        <f t="shared" si="3"/>
        <v>354633.93</v>
      </c>
      <c r="H10" s="11">
        <f t="shared" si="3"/>
        <v>357909.13</v>
      </c>
      <c r="I10" s="46">
        <f t="shared" si="2"/>
        <v>-3275.2000000000116</v>
      </c>
      <c r="K10" s="37" t="s">
        <v>86</v>
      </c>
    </row>
    <row r="11" spans="1:14" ht="15" x14ac:dyDescent="0.25">
      <c r="A11" s="9" t="s">
        <v>9</v>
      </c>
      <c r="B11" s="11">
        <v>522401.13</v>
      </c>
      <c r="C11" s="11">
        <v>321595.93</v>
      </c>
      <c r="D11" s="13">
        <f t="shared" si="0"/>
        <v>61.561109180602273</v>
      </c>
      <c r="E11" s="11">
        <v>324504.19</v>
      </c>
      <c r="F11" s="40">
        <f t="shared" si="1"/>
        <v>-2908.2600000000093</v>
      </c>
      <c r="G11" s="11">
        <v>354633.93</v>
      </c>
      <c r="H11" s="11">
        <v>357909.13</v>
      </c>
      <c r="I11" s="46">
        <f t="shared" si="2"/>
        <v>-3275.2000000000116</v>
      </c>
    </row>
    <row r="12" spans="1:14" ht="48" customHeight="1" x14ac:dyDescent="0.25">
      <c r="A12" s="9" t="s">
        <v>10</v>
      </c>
      <c r="B12" s="11">
        <f>B13+B14</f>
        <v>221.7</v>
      </c>
      <c r="C12" s="11">
        <f>C13+C14</f>
        <v>265.49</v>
      </c>
      <c r="D12" s="13">
        <f t="shared" si="0"/>
        <v>119.75191700496165</v>
      </c>
      <c r="E12" s="11">
        <f>E13+E14</f>
        <v>137.76</v>
      </c>
      <c r="F12" s="40">
        <f t="shared" si="1"/>
        <v>127.73000000000002</v>
      </c>
      <c r="G12" s="11">
        <f>G13+G14</f>
        <v>18778.43</v>
      </c>
      <c r="H12" s="11">
        <f>H13+H14</f>
        <v>15859.09</v>
      </c>
      <c r="I12" s="46">
        <f t="shared" si="2"/>
        <v>2919.34</v>
      </c>
    </row>
    <row r="13" spans="1:14" ht="18" customHeight="1" x14ac:dyDescent="0.25">
      <c r="A13" s="9" t="s">
        <v>11</v>
      </c>
      <c r="B13" s="11">
        <v>221.7</v>
      </c>
      <c r="C13" s="11">
        <v>265.49</v>
      </c>
      <c r="D13" s="13">
        <f t="shared" si="0"/>
        <v>119.75191700496165</v>
      </c>
      <c r="E13" s="11">
        <v>137.76</v>
      </c>
      <c r="F13" s="40">
        <f t="shared" si="1"/>
        <v>127.73000000000002</v>
      </c>
      <c r="G13" s="11">
        <v>18208.77</v>
      </c>
      <c r="H13" s="11">
        <v>15859.09</v>
      </c>
      <c r="I13" s="46">
        <f t="shared" si="2"/>
        <v>2349.6800000000003</v>
      </c>
      <c r="N13" s="37" t="s">
        <v>86</v>
      </c>
    </row>
    <row r="14" spans="1:14" s="1" customFormat="1" ht="18" customHeight="1" x14ac:dyDescent="0.25">
      <c r="A14" s="9" t="s">
        <v>154</v>
      </c>
      <c r="B14" s="11">
        <v>0</v>
      </c>
      <c r="C14" s="11">
        <v>0</v>
      </c>
      <c r="D14" s="13"/>
      <c r="E14" s="11">
        <v>0</v>
      </c>
      <c r="F14" s="40"/>
      <c r="G14" s="11">
        <v>569.66</v>
      </c>
      <c r="H14" s="11">
        <v>0</v>
      </c>
      <c r="I14" s="46"/>
      <c r="N14" s="37"/>
    </row>
    <row r="15" spans="1:14" ht="22.5" customHeight="1" x14ac:dyDescent="0.25">
      <c r="A15" s="9" t="s">
        <v>12</v>
      </c>
      <c r="B15" s="11">
        <f>B16+B17+B18+B19</f>
        <v>8210.5400000000009</v>
      </c>
      <c r="C15" s="11">
        <f>C16+C17+C18+C19</f>
        <v>6678.98</v>
      </c>
      <c r="D15" s="13">
        <f t="shared" si="0"/>
        <v>81.346415704691765</v>
      </c>
      <c r="E15" s="11">
        <f>E16+E17+E18+E19</f>
        <v>6488.2800000000007</v>
      </c>
      <c r="F15" s="40">
        <f t="shared" si="1"/>
        <v>190.69999999999891</v>
      </c>
      <c r="G15" s="11">
        <f>G16+G17+G18+G19</f>
        <v>7456.82</v>
      </c>
      <c r="H15" s="11">
        <f>H16+H17+H18+H19</f>
        <v>7242.85</v>
      </c>
      <c r="I15" s="46">
        <f t="shared" si="2"/>
        <v>213.96999999999935</v>
      </c>
      <c r="N15" t="s">
        <v>86</v>
      </c>
    </row>
    <row r="16" spans="1:14" s="1" customFormat="1" ht="15" x14ac:dyDescent="0.25">
      <c r="A16" s="9" t="s">
        <v>80</v>
      </c>
      <c r="B16" s="11">
        <v>2149.9699999999998</v>
      </c>
      <c r="C16" s="11">
        <v>1624.41</v>
      </c>
      <c r="D16" s="13">
        <f t="shared" si="0"/>
        <v>75.555007744294116</v>
      </c>
      <c r="E16" s="11">
        <v>2205.38</v>
      </c>
      <c r="F16" s="40">
        <f t="shared" si="1"/>
        <v>-580.97</v>
      </c>
      <c r="G16" s="11">
        <v>1624.41</v>
      </c>
      <c r="H16" s="11">
        <v>2205.38</v>
      </c>
      <c r="I16" s="46">
        <f t="shared" si="2"/>
        <v>-580.97</v>
      </c>
    </row>
    <row r="17" spans="1:15" s="1" customFormat="1" ht="15" x14ac:dyDescent="0.25">
      <c r="A17" s="9" t="s">
        <v>70</v>
      </c>
      <c r="B17" s="11">
        <v>0</v>
      </c>
      <c r="C17" s="11">
        <v>20.7</v>
      </c>
      <c r="D17" s="13"/>
      <c r="E17" s="11">
        <v>31.83</v>
      </c>
      <c r="F17" s="40">
        <f t="shared" si="1"/>
        <v>-11.129999999999999</v>
      </c>
      <c r="G17" s="11">
        <v>20.5</v>
      </c>
      <c r="H17" s="11">
        <v>31.83</v>
      </c>
      <c r="I17" s="46">
        <f t="shared" si="2"/>
        <v>-11.329999999999998</v>
      </c>
    </row>
    <row r="18" spans="1:15" ht="15" x14ac:dyDescent="0.25">
      <c r="A18" s="9" t="s">
        <v>13</v>
      </c>
      <c r="B18" s="11">
        <v>2029.57</v>
      </c>
      <c r="C18" s="11">
        <v>1815.44</v>
      </c>
      <c r="D18" s="13">
        <f t="shared" si="0"/>
        <v>89.449489300689308</v>
      </c>
      <c r="E18" s="11">
        <v>1760.67</v>
      </c>
      <c r="F18" s="40">
        <f t="shared" si="1"/>
        <v>54.769999999999982</v>
      </c>
      <c r="G18" s="11">
        <v>2593.48</v>
      </c>
      <c r="H18" s="11">
        <v>2515.2399999999998</v>
      </c>
      <c r="I18" s="46">
        <f t="shared" si="2"/>
        <v>78.240000000000236</v>
      </c>
    </row>
    <row r="19" spans="1:15" ht="30" x14ac:dyDescent="0.25">
      <c r="A19" s="9" t="s">
        <v>90</v>
      </c>
      <c r="B19" s="11">
        <v>4031</v>
      </c>
      <c r="C19" s="11">
        <v>3218.43</v>
      </c>
      <c r="D19" s="13">
        <f t="shared" si="0"/>
        <v>79.841974696105183</v>
      </c>
      <c r="E19" s="11">
        <v>2490.4</v>
      </c>
      <c r="F19" s="40">
        <f t="shared" si="1"/>
        <v>728.02999999999975</v>
      </c>
      <c r="G19" s="11">
        <v>3218.43</v>
      </c>
      <c r="H19" s="11">
        <v>2490.4</v>
      </c>
      <c r="I19" s="46">
        <f t="shared" si="2"/>
        <v>728.02999999999975</v>
      </c>
    </row>
    <row r="20" spans="1:15" ht="15" x14ac:dyDescent="0.25">
      <c r="A20" s="9" t="s">
        <v>14</v>
      </c>
      <c r="B20" s="11">
        <f>B21+B22+B23</f>
        <v>0</v>
      </c>
      <c r="C20" s="11">
        <f t="shared" ref="C20" si="5">C21+C22+C23</f>
        <v>0</v>
      </c>
      <c r="D20" s="13">
        <v>0</v>
      </c>
      <c r="E20" s="11">
        <f t="shared" ref="E20" si="6">E21+E22+E23</f>
        <v>0</v>
      </c>
      <c r="F20" s="40">
        <f t="shared" si="1"/>
        <v>0</v>
      </c>
      <c r="G20" s="11">
        <f t="shared" ref="G20:H20" si="7">G21+G22+G23</f>
        <v>16705.22</v>
      </c>
      <c r="H20" s="11">
        <f t="shared" si="7"/>
        <v>15165.14</v>
      </c>
      <c r="I20" s="46">
        <f t="shared" si="2"/>
        <v>1540.0800000000017</v>
      </c>
    </row>
    <row r="21" spans="1:15" ht="15" x14ac:dyDescent="0.25">
      <c r="A21" s="9" t="s">
        <v>71</v>
      </c>
      <c r="B21" s="11">
        <v>0</v>
      </c>
      <c r="C21" s="11">
        <v>0</v>
      </c>
      <c r="D21" s="13">
        <v>0</v>
      </c>
      <c r="E21" s="11">
        <v>0</v>
      </c>
      <c r="F21" s="40">
        <f t="shared" si="1"/>
        <v>0</v>
      </c>
      <c r="G21" s="11">
        <v>4126.01</v>
      </c>
      <c r="H21" s="11">
        <v>4215.96</v>
      </c>
      <c r="I21" s="46">
        <f t="shared" si="2"/>
        <v>-89.949999999999818</v>
      </c>
    </row>
    <row r="22" spans="1:15" ht="15" x14ac:dyDescent="0.25">
      <c r="A22" s="9" t="s">
        <v>72</v>
      </c>
      <c r="B22" s="11">
        <v>0</v>
      </c>
      <c r="C22" s="11">
        <v>0</v>
      </c>
      <c r="D22" s="13">
        <v>0</v>
      </c>
      <c r="E22" s="11">
        <v>0</v>
      </c>
      <c r="F22" s="40">
        <f t="shared" si="1"/>
        <v>0</v>
      </c>
      <c r="G22" s="11">
        <v>7427.46</v>
      </c>
      <c r="H22" s="11">
        <v>6254.46</v>
      </c>
      <c r="I22" s="46">
        <f t="shared" si="2"/>
        <v>1173</v>
      </c>
    </row>
    <row r="23" spans="1:15" ht="15" x14ac:dyDescent="0.25">
      <c r="A23" s="9" t="s">
        <v>73</v>
      </c>
      <c r="B23" s="11">
        <v>0</v>
      </c>
      <c r="C23" s="11">
        <v>0</v>
      </c>
      <c r="D23" s="13">
        <v>0</v>
      </c>
      <c r="E23" s="11">
        <v>0</v>
      </c>
      <c r="F23" s="40">
        <f t="shared" si="1"/>
        <v>0</v>
      </c>
      <c r="G23" s="11">
        <v>5151.75</v>
      </c>
      <c r="H23" s="11">
        <v>4694.72</v>
      </c>
      <c r="I23" s="46">
        <f t="shared" si="2"/>
        <v>457.02999999999975</v>
      </c>
    </row>
    <row r="24" spans="1:15" ht="15" x14ac:dyDescent="0.25">
      <c r="A24" s="9" t="s">
        <v>15</v>
      </c>
      <c r="B24" s="11">
        <v>581.79999999999995</v>
      </c>
      <c r="C24" s="11">
        <v>389.68</v>
      </c>
      <c r="D24" s="13">
        <f t="shared" si="0"/>
        <v>66.978343073221041</v>
      </c>
      <c r="E24" s="11">
        <v>205.66</v>
      </c>
      <c r="F24" s="40">
        <f t="shared" si="1"/>
        <v>184.02</v>
      </c>
      <c r="G24" s="11">
        <v>391.96</v>
      </c>
      <c r="H24" s="11">
        <v>206.78</v>
      </c>
      <c r="I24" s="46">
        <f t="shared" si="2"/>
        <v>185.17999999999998</v>
      </c>
    </row>
    <row r="25" spans="1:15" s="1" customFormat="1" ht="47.25" customHeight="1" x14ac:dyDescent="0.25">
      <c r="A25" s="9" t="s">
        <v>74</v>
      </c>
      <c r="B25" s="11">
        <v>57908.87</v>
      </c>
      <c r="C25" s="11">
        <v>48038.14</v>
      </c>
      <c r="D25" s="13">
        <f t="shared" si="0"/>
        <v>82.954718335895677</v>
      </c>
      <c r="E25" s="11">
        <v>47894.2</v>
      </c>
      <c r="F25" s="40">
        <f t="shared" si="1"/>
        <v>143.94000000000233</v>
      </c>
      <c r="G25" s="11">
        <v>53682.76</v>
      </c>
      <c r="H25" s="11">
        <v>52459.29</v>
      </c>
      <c r="I25" s="46">
        <f t="shared" si="2"/>
        <v>1223.4700000000012</v>
      </c>
      <c r="O25" s="1" t="s">
        <v>86</v>
      </c>
    </row>
    <row r="26" spans="1:15" s="1" customFormat="1" ht="29.25" customHeight="1" x14ac:dyDescent="0.25">
      <c r="A26" s="9" t="s">
        <v>91</v>
      </c>
      <c r="B26" s="11">
        <v>36</v>
      </c>
      <c r="C26" s="11">
        <v>9.1999999999999993</v>
      </c>
      <c r="D26" s="13">
        <f t="shared" si="0"/>
        <v>25.555555555555554</v>
      </c>
      <c r="E26" s="11">
        <v>49.98</v>
      </c>
      <c r="F26" s="40">
        <f t="shared" si="1"/>
        <v>-40.78</v>
      </c>
      <c r="G26" s="11">
        <v>0</v>
      </c>
      <c r="H26" s="11">
        <v>0</v>
      </c>
      <c r="I26" s="46">
        <f t="shared" si="2"/>
        <v>0</v>
      </c>
    </row>
    <row r="27" spans="1:15" s="1" customFormat="1" ht="18" customHeight="1" x14ac:dyDescent="0.25">
      <c r="A27" s="9" t="s">
        <v>75</v>
      </c>
      <c r="B27" s="11">
        <v>50000</v>
      </c>
      <c r="C27" s="11">
        <v>42561.19</v>
      </c>
      <c r="D27" s="13">
        <f t="shared" si="0"/>
        <v>85.122380000000007</v>
      </c>
      <c r="E27" s="11">
        <v>42867.37</v>
      </c>
      <c r="F27" s="40">
        <f t="shared" si="1"/>
        <v>-306.18000000000029</v>
      </c>
      <c r="G27" s="11">
        <v>42643.32</v>
      </c>
      <c r="H27" s="11">
        <v>47522.69</v>
      </c>
      <c r="I27" s="46">
        <f t="shared" si="2"/>
        <v>-4879.3700000000026</v>
      </c>
    </row>
    <row r="28" spans="1:15" s="1" customFormat="1" ht="15" x14ac:dyDescent="0.25">
      <c r="A28" s="9" t="s">
        <v>76</v>
      </c>
      <c r="B28" s="11">
        <v>656.9</v>
      </c>
      <c r="C28" s="11">
        <v>342.2</v>
      </c>
      <c r="D28" s="13">
        <f t="shared" si="0"/>
        <v>52.0931648652763</v>
      </c>
      <c r="E28" s="11">
        <v>480.32</v>
      </c>
      <c r="F28" s="40">
        <f t="shared" si="1"/>
        <v>-138.12</v>
      </c>
      <c r="G28" s="11">
        <v>4803.2</v>
      </c>
      <c r="H28" s="11">
        <v>4597.9399999999996</v>
      </c>
      <c r="I28" s="46">
        <f t="shared" si="2"/>
        <v>205.26000000000022</v>
      </c>
    </row>
    <row r="29" spans="1:15" s="1" customFormat="1" ht="18" customHeight="1" x14ac:dyDescent="0.25">
      <c r="A29" s="9" t="s">
        <v>92</v>
      </c>
      <c r="B29" s="11">
        <v>7210.93</v>
      </c>
      <c r="C29" s="11">
        <v>5120.24</v>
      </c>
      <c r="D29" s="13">
        <f t="shared" si="0"/>
        <v>71.006652401285265</v>
      </c>
      <c r="E29" s="11">
        <v>3089.06</v>
      </c>
      <c r="F29" s="40">
        <f t="shared" si="1"/>
        <v>2031.1799999999998</v>
      </c>
      <c r="G29" s="11">
        <v>6231.01</v>
      </c>
      <c r="H29" s="11">
        <v>4927.8100000000004</v>
      </c>
      <c r="I29" s="46">
        <f t="shared" si="2"/>
        <v>1303.1999999999998</v>
      </c>
    </row>
    <row r="30" spans="1:15" ht="30" x14ac:dyDescent="0.25">
      <c r="A30" s="9" t="s">
        <v>16</v>
      </c>
      <c r="B30" s="11">
        <f>B31</f>
        <v>6564.05</v>
      </c>
      <c r="C30" s="11">
        <f t="shared" ref="C30:H30" si="8">C31</f>
        <v>3982.64</v>
      </c>
      <c r="D30" s="13">
        <f t="shared" si="0"/>
        <v>60.673517112148744</v>
      </c>
      <c r="E30" s="11">
        <f t="shared" si="8"/>
        <v>6427.79</v>
      </c>
      <c r="F30" s="40">
        <f t="shared" si="1"/>
        <v>-2445.15</v>
      </c>
      <c r="G30" s="11">
        <f t="shared" si="8"/>
        <v>3982.64</v>
      </c>
      <c r="H30" s="11">
        <f t="shared" si="8"/>
        <v>6427.79</v>
      </c>
      <c r="I30" s="46">
        <f t="shared" si="2"/>
        <v>-2445.15</v>
      </c>
    </row>
    <row r="31" spans="1:15" ht="30" x14ac:dyDescent="0.25">
      <c r="A31" s="9" t="s">
        <v>17</v>
      </c>
      <c r="B31" s="11">
        <v>6564.05</v>
      </c>
      <c r="C31" s="11">
        <v>3982.64</v>
      </c>
      <c r="D31" s="13">
        <f t="shared" si="0"/>
        <v>60.673517112148744</v>
      </c>
      <c r="E31" s="11">
        <v>6427.79</v>
      </c>
      <c r="F31" s="40">
        <f t="shared" si="1"/>
        <v>-2445.15</v>
      </c>
      <c r="G31" s="11">
        <v>3982.64</v>
      </c>
      <c r="H31" s="11">
        <v>6427.79</v>
      </c>
      <c r="I31" s="46">
        <f t="shared" si="2"/>
        <v>-2445.15</v>
      </c>
    </row>
    <row r="32" spans="1:15" ht="34.5" customHeight="1" x14ac:dyDescent="0.25">
      <c r="A32" s="9" t="s">
        <v>18</v>
      </c>
      <c r="B32" s="11">
        <v>30487.5</v>
      </c>
      <c r="C32" s="11">
        <v>19895.669999999998</v>
      </c>
      <c r="D32" s="13">
        <f t="shared" si="0"/>
        <v>65.258450184501839</v>
      </c>
      <c r="E32" s="11">
        <v>19754.73</v>
      </c>
      <c r="F32" s="40">
        <f t="shared" si="1"/>
        <v>140.93999999999869</v>
      </c>
      <c r="G32" s="11">
        <v>23222.03</v>
      </c>
      <c r="H32" s="11">
        <v>22343.24</v>
      </c>
      <c r="I32" s="46">
        <f t="shared" si="2"/>
        <v>878.78999999999724</v>
      </c>
    </row>
    <row r="33" spans="1:9" ht="31.5" customHeight="1" x14ac:dyDescent="0.25">
      <c r="A33" s="9" t="s">
        <v>19</v>
      </c>
      <c r="B33" s="11">
        <v>25366</v>
      </c>
      <c r="C33" s="11">
        <v>23913.43</v>
      </c>
      <c r="D33" s="13">
        <f t="shared" si="0"/>
        <v>94.273555152566431</v>
      </c>
      <c r="E33" s="11">
        <v>16410.099999999999</v>
      </c>
      <c r="F33" s="40">
        <f t="shared" si="1"/>
        <v>7503.3300000000017</v>
      </c>
      <c r="G33" s="11">
        <v>23955.05</v>
      </c>
      <c r="H33" s="11">
        <v>17219.669999999998</v>
      </c>
      <c r="I33" s="46">
        <f t="shared" si="2"/>
        <v>6735.380000000001</v>
      </c>
    </row>
    <row r="34" spans="1:9" ht="30" x14ac:dyDescent="0.25">
      <c r="A34" s="9" t="s">
        <v>20</v>
      </c>
      <c r="B34" s="11">
        <v>1973.54</v>
      </c>
      <c r="C34" s="11">
        <v>1612.21</v>
      </c>
      <c r="D34" s="13">
        <f t="shared" si="0"/>
        <v>81.691275575868744</v>
      </c>
      <c r="E34" s="11">
        <v>1090.93</v>
      </c>
      <c r="F34" s="40">
        <f t="shared" si="1"/>
        <v>521.28</v>
      </c>
      <c r="G34" s="11">
        <v>1575.74</v>
      </c>
      <c r="H34" s="11">
        <v>1088.17</v>
      </c>
      <c r="I34" s="46">
        <f t="shared" si="2"/>
        <v>487.56999999999994</v>
      </c>
    </row>
    <row r="35" spans="1:9" ht="15" x14ac:dyDescent="0.25">
      <c r="A35" s="9" t="s">
        <v>21</v>
      </c>
      <c r="B35" s="11">
        <v>1482.24</v>
      </c>
      <c r="C35" s="11">
        <v>454.64</v>
      </c>
      <c r="D35" s="13"/>
      <c r="E35" s="11">
        <v>-6.5</v>
      </c>
      <c r="F35" s="40">
        <f t="shared" si="1"/>
        <v>461.14</v>
      </c>
      <c r="G35" s="11">
        <v>854.57</v>
      </c>
      <c r="H35" s="11">
        <v>749.66</v>
      </c>
      <c r="I35" s="46">
        <f t="shared" si="2"/>
        <v>104.91000000000008</v>
      </c>
    </row>
    <row r="36" spans="1:9" ht="20.25" customHeight="1" x14ac:dyDescent="0.2">
      <c r="A36" s="12" t="s">
        <v>22</v>
      </c>
      <c r="B36" s="11">
        <f>B37+B42+B44+B45</f>
        <v>1043073.9099999999</v>
      </c>
      <c r="C36" s="11">
        <f>C37+C42+C44+C45+C43</f>
        <v>573281.0299999998</v>
      </c>
      <c r="D36" s="13">
        <f t="shared" si="0"/>
        <v>54.960729484644077</v>
      </c>
      <c r="E36" s="11">
        <f>E37+E42+E44+E45+E43</f>
        <v>470030.52999999997</v>
      </c>
      <c r="F36" s="40">
        <f t="shared" si="1"/>
        <v>103250.49999999983</v>
      </c>
      <c r="G36" s="11">
        <f>G37+G42+G44+G45+G43</f>
        <v>580670.66</v>
      </c>
      <c r="H36" s="11">
        <f>H37+H42+H44+H45+H43</f>
        <v>476807.23</v>
      </c>
      <c r="I36" s="46">
        <f t="shared" si="2"/>
        <v>103863.43000000005</v>
      </c>
    </row>
    <row r="37" spans="1:9" ht="50.25" customHeight="1" x14ac:dyDescent="0.25">
      <c r="A37" s="9" t="s">
        <v>23</v>
      </c>
      <c r="B37" s="11">
        <f>B38+B39+B40+B41</f>
        <v>1042606.47</v>
      </c>
      <c r="C37" s="11">
        <f t="shared" ref="C37:H37" si="9">C38+C39+C40+C41</f>
        <v>572757.62999999989</v>
      </c>
      <c r="D37" s="13">
        <f t="shared" si="0"/>
        <v>54.935169354934075</v>
      </c>
      <c r="E37" s="11">
        <f t="shared" ref="E37" si="10">E38+E39+E40+E41</f>
        <v>473663.26</v>
      </c>
      <c r="F37" s="40">
        <f t="shared" si="1"/>
        <v>99094.369999999879</v>
      </c>
      <c r="G37" s="11">
        <f t="shared" si="9"/>
        <v>577335.6</v>
      </c>
      <c r="H37" s="11">
        <f t="shared" si="9"/>
        <v>479261.82</v>
      </c>
      <c r="I37" s="46">
        <f t="shared" si="2"/>
        <v>98073.77999999997</v>
      </c>
    </row>
    <row r="38" spans="1:9" ht="28.5" customHeight="1" x14ac:dyDescent="0.25">
      <c r="A38" s="9" t="s">
        <v>24</v>
      </c>
      <c r="B38" s="11">
        <v>0</v>
      </c>
      <c r="C38" s="11">
        <v>0</v>
      </c>
      <c r="D38" s="13"/>
      <c r="E38" s="11">
        <v>0</v>
      </c>
      <c r="F38" s="40">
        <f t="shared" si="1"/>
        <v>0</v>
      </c>
      <c r="G38" s="11">
        <v>0</v>
      </c>
      <c r="H38" s="11">
        <v>0</v>
      </c>
      <c r="I38" s="46">
        <f t="shared" si="2"/>
        <v>0</v>
      </c>
    </row>
    <row r="39" spans="1:9" ht="36" customHeight="1" x14ac:dyDescent="0.25">
      <c r="A39" s="9" t="s">
        <v>25</v>
      </c>
      <c r="B39" s="11">
        <v>288064.89</v>
      </c>
      <c r="C39" s="11">
        <v>46490.59</v>
      </c>
      <c r="D39" s="13">
        <f t="shared" si="0"/>
        <v>16.138929669631029</v>
      </c>
      <c r="E39" s="11">
        <v>33316.230000000003</v>
      </c>
      <c r="F39" s="40">
        <f t="shared" si="1"/>
        <v>13174.359999999993</v>
      </c>
      <c r="G39" s="11">
        <v>51253.88</v>
      </c>
      <c r="H39" s="11">
        <v>38914.79</v>
      </c>
      <c r="I39" s="46">
        <f t="shared" si="2"/>
        <v>12339.089999999997</v>
      </c>
    </row>
    <row r="40" spans="1:9" ht="33" customHeight="1" x14ac:dyDescent="0.25">
      <c r="A40" s="9" t="s">
        <v>26</v>
      </c>
      <c r="B40" s="11">
        <v>697860</v>
      </c>
      <c r="C40" s="11">
        <v>490765.97</v>
      </c>
      <c r="D40" s="13">
        <f t="shared" si="0"/>
        <v>70.324416071991507</v>
      </c>
      <c r="E40" s="11">
        <v>407736.08</v>
      </c>
      <c r="F40" s="40">
        <f t="shared" si="1"/>
        <v>83029.889999999956</v>
      </c>
      <c r="G40" s="11">
        <v>490765.97</v>
      </c>
      <c r="H40" s="11">
        <v>407736.08</v>
      </c>
      <c r="I40" s="46">
        <f t="shared" si="2"/>
        <v>83029.889999999956</v>
      </c>
    </row>
    <row r="41" spans="1:9" ht="15" x14ac:dyDescent="0.25">
      <c r="A41" s="9" t="s">
        <v>27</v>
      </c>
      <c r="B41" s="11">
        <v>56681.58</v>
      </c>
      <c r="C41" s="11">
        <f>35315.75+185.32</f>
        <v>35501.07</v>
      </c>
      <c r="D41" s="13"/>
      <c r="E41" s="11">
        <v>32610.95</v>
      </c>
      <c r="F41" s="40">
        <f t="shared" si="1"/>
        <v>2890.119999999999</v>
      </c>
      <c r="G41" s="11">
        <v>35315.75</v>
      </c>
      <c r="H41" s="11">
        <v>32610.95</v>
      </c>
      <c r="I41" s="46">
        <f t="shared" si="2"/>
        <v>2704.7999999999993</v>
      </c>
    </row>
    <row r="42" spans="1:9" ht="15" x14ac:dyDescent="0.25">
      <c r="A42" s="9" t="s">
        <v>28</v>
      </c>
      <c r="B42" s="11">
        <v>467.44</v>
      </c>
      <c r="C42" s="11">
        <v>467.44</v>
      </c>
      <c r="D42" s="11">
        <v>0</v>
      </c>
      <c r="E42" s="11">
        <v>256.07</v>
      </c>
      <c r="F42" s="40">
        <f t="shared" si="1"/>
        <v>211.37</v>
      </c>
      <c r="G42" s="11">
        <v>3339.06</v>
      </c>
      <c r="H42" s="11">
        <v>1433.81</v>
      </c>
      <c r="I42" s="46">
        <f t="shared" si="2"/>
        <v>1905.25</v>
      </c>
    </row>
    <row r="43" spans="1:9" s="1" customFormat="1" ht="73.5" customHeight="1" x14ac:dyDescent="0.25">
      <c r="A43" s="9" t="s">
        <v>93</v>
      </c>
      <c r="B43" s="11">
        <v>0</v>
      </c>
      <c r="C43" s="11">
        <v>0</v>
      </c>
      <c r="D43" s="11">
        <v>0</v>
      </c>
      <c r="E43" s="11">
        <v>0</v>
      </c>
      <c r="F43" s="40">
        <f t="shared" si="1"/>
        <v>0</v>
      </c>
      <c r="G43" s="11">
        <v>0</v>
      </c>
      <c r="H43" s="11">
        <v>0</v>
      </c>
      <c r="I43" s="46">
        <f t="shared" si="2"/>
        <v>0</v>
      </c>
    </row>
    <row r="44" spans="1:9" ht="54" customHeight="1" x14ac:dyDescent="0.25">
      <c r="A44" s="9" t="s">
        <v>29</v>
      </c>
      <c r="B44" s="11">
        <v>0</v>
      </c>
      <c r="C44" s="11">
        <v>59.96</v>
      </c>
      <c r="D44" s="11">
        <v>0</v>
      </c>
      <c r="E44" s="11">
        <v>0.6</v>
      </c>
      <c r="F44" s="40">
        <f t="shared" si="1"/>
        <v>59.36</v>
      </c>
      <c r="G44" s="11">
        <v>0</v>
      </c>
      <c r="H44" s="11">
        <v>1</v>
      </c>
      <c r="I44" s="46">
        <f t="shared" si="2"/>
        <v>-1</v>
      </c>
    </row>
    <row r="45" spans="1:9" ht="30" x14ac:dyDescent="0.25">
      <c r="A45" s="9" t="s">
        <v>30</v>
      </c>
      <c r="B45" s="11">
        <v>0</v>
      </c>
      <c r="C45" s="11">
        <v>-4</v>
      </c>
      <c r="D45" s="11">
        <v>0</v>
      </c>
      <c r="E45" s="11">
        <v>-3889.4</v>
      </c>
      <c r="F45" s="40">
        <f t="shared" si="1"/>
        <v>3885.4</v>
      </c>
      <c r="G45" s="11">
        <v>-4</v>
      </c>
      <c r="H45" s="11">
        <v>-3889.4</v>
      </c>
      <c r="I45" s="46">
        <f t="shared" si="2"/>
        <v>3885.4</v>
      </c>
    </row>
  </sheetData>
  <mergeCells count="5">
    <mergeCell ref="A3:F3"/>
    <mergeCell ref="A1:F1"/>
    <mergeCell ref="A5:A6"/>
    <mergeCell ref="B5:F5"/>
    <mergeCell ref="G5:I5"/>
  </mergeCells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N47" sqref="N47"/>
    </sheetView>
  </sheetViews>
  <sheetFormatPr defaultRowHeight="12.75" x14ac:dyDescent="0.2"/>
  <cols>
    <col min="1" max="1" width="49.85546875" style="24" customWidth="1"/>
    <col min="2" max="2" width="11.7109375" style="25" customWidth="1"/>
    <col min="3" max="3" width="15.28515625" style="15" customWidth="1"/>
    <col min="4" max="5" width="17.28515625" style="15" customWidth="1"/>
    <col min="6" max="6" width="17.5703125" style="15" customWidth="1"/>
    <col min="7" max="7" width="18.85546875" style="15" customWidth="1"/>
    <col min="8" max="8" width="15.7109375" style="15" customWidth="1"/>
    <col min="9" max="9" width="15.85546875" style="15" customWidth="1"/>
    <col min="10" max="10" width="18" style="15" customWidth="1"/>
    <col min="11" max="16384" width="9.140625" style="15"/>
  </cols>
  <sheetData>
    <row r="1" spans="1:17" ht="20.25" customHeight="1" x14ac:dyDescent="0.2">
      <c r="A1" s="64" t="s">
        <v>94</v>
      </c>
      <c r="B1" s="64"/>
      <c r="C1" s="64"/>
      <c r="D1" s="64"/>
      <c r="E1" s="64"/>
      <c r="F1" s="64"/>
      <c r="G1" s="64"/>
    </row>
    <row r="2" spans="1:17" ht="15.75" customHeight="1" x14ac:dyDescent="0.25">
      <c r="A2" s="16"/>
      <c r="B2" s="17"/>
      <c r="C2" s="18"/>
      <c r="D2" s="18"/>
      <c r="E2" s="18"/>
      <c r="F2" s="18"/>
      <c r="G2" s="18"/>
      <c r="J2" s="50" t="s">
        <v>87</v>
      </c>
    </row>
    <row r="3" spans="1:17" ht="35.25" customHeight="1" x14ac:dyDescent="0.25">
      <c r="A3" s="65" t="s">
        <v>0</v>
      </c>
      <c r="B3" s="66" t="s">
        <v>141</v>
      </c>
      <c r="C3" s="66"/>
      <c r="D3" s="66"/>
      <c r="E3" s="66"/>
      <c r="F3" s="66"/>
      <c r="G3" s="67"/>
      <c r="H3" s="68" t="s">
        <v>142</v>
      </c>
      <c r="I3" s="68"/>
      <c r="J3" s="68"/>
    </row>
    <row r="4" spans="1:17" ht="87" customHeight="1" x14ac:dyDescent="0.2">
      <c r="A4" s="65"/>
      <c r="B4" s="47" t="s">
        <v>95</v>
      </c>
      <c r="C4" s="36" t="s">
        <v>150</v>
      </c>
      <c r="D4" s="36" t="s">
        <v>158</v>
      </c>
      <c r="E4" s="36" t="s">
        <v>88</v>
      </c>
      <c r="F4" s="53" t="s">
        <v>159</v>
      </c>
      <c r="G4" s="38" t="s">
        <v>89</v>
      </c>
      <c r="H4" s="36" t="s">
        <v>158</v>
      </c>
      <c r="I4" s="55" t="s">
        <v>159</v>
      </c>
      <c r="J4" s="41" t="s">
        <v>143</v>
      </c>
    </row>
    <row r="5" spans="1:17" ht="15" x14ac:dyDescent="0.25">
      <c r="A5" s="19">
        <v>1</v>
      </c>
      <c r="B5" s="20">
        <v>2</v>
      </c>
      <c r="C5" s="21">
        <v>3</v>
      </c>
      <c r="D5" s="21">
        <v>4</v>
      </c>
      <c r="E5" s="21">
        <v>5</v>
      </c>
      <c r="F5" s="21">
        <v>6</v>
      </c>
      <c r="G5" s="48">
        <v>7</v>
      </c>
      <c r="H5" s="48">
        <v>8</v>
      </c>
      <c r="I5" s="48">
        <v>9</v>
      </c>
      <c r="J5" s="21">
        <v>10</v>
      </c>
    </row>
    <row r="6" spans="1:17" ht="34.5" customHeight="1" x14ac:dyDescent="0.2">
      <c r="A6" s="30" t="s">
        <v>77</v>
      </c>
      <c r="B6" s="31"/>
      <c r="C6" s="32">
        <f>C7+C16+C18+C22+C26+C31+C38+C41+C46+C49+C51</f>
        <v>1733506.21</v>
      </c>
      <c r="D6" s="32">
        <f>D7+D16+D18+D22+D26+D31+D38+D41+D46+D49+D51</f>
        <v>1025853.6399999999</v>
      </c>
      <c r="E6" s="32">
        <f>D6/C6*100</f>
        <v>59.177961641106549</v>
      </c>
      <c r="F6" s="32">
        <f>F7+F16+F18+F22+F26+F31+F38+F41+F46+F49+F51</f>
        <v>856750.99999999977</v>
      </c>
      <c r="G6" s="49">
        <f>D6-F6</f>
        <v>169102.64000000013</v>
      </c>
      <c r="H6" s="32">
        <f>H7+H17+H18+H22+H26+H31+H38+H41+H46+H49+H51</f>
        <v>1111299.9999999995</v>
      </c>
      <c r="I6" s="32">
        <f>I7+I17+I18+I22+I26+I31+I38+I41+I46+I49+I51</f>
        <v>937408.1</v>
      </c>
      <c r="J6" s="51">
        <f>H6-I6</f>
        <v>173891.89999999956</v>
      </c>
      <c r="M6" s="33" t="s">
        <v>86</v>
      </c>
      <c r="O6" s="33" t="s">
        <v>86</v>
      </c>
    </row>
    <row r="7" spans="1:17" ht="19.5" customHeight="1" x14ac:dyDescent="0.2">
      <c r="A7" s="22" t="s">
        <v>32</v>
      </c>
      <c r="B7" s="29" t="s">
        <v>96</v>
      </c>
      <c r="C7" s="23">
        <f>SUM(C8:C15)</f>
        <v>118547.51000000001</v>
      </c>
      <c r="D7" s="23">
        <f>SUM(D9:D15)</f>
        <v>72190.5</v>
      </c>
      <c r="E7" s="32">
        <f t="shared" ref="E7:E54" si="0">D7/C7*100</f>
        <v>60.895838301453985</v>
      </c>
      <c r="F7" s="23">
        <f>SUM(F9:F15)</f>
        <v>77258.14</v>
      </c>
      <c r="G7" s="49">
        <f t="shared" ref="G7:G54" si="1">D7-F7</f>
        <v>-5067.6399999999994</v>
      </c>
      <c r="H7" s="23">
        <f>SUM(H8:H15)</f>
        <v>118758.9</v>
      </c>
      <c r="I7" s="23">
        <f>SUM(I8:I15)</f>
        <v>119133.94</v>
      </c>
      <c r="J7" s="51">
        <f t="shared" ref="J7:J54" si="2">H7-I7</f>
        <v>-375.04000000000815</v>
      </c>
      <c r="M7" s="15" t="s">
        <v>86</v>
      </c>
      <c r="N7" s="33" t="s">
        <v>86</v>
      </c>
    </row>
    <row r="8" spans="1:17" ht="28.5" customHeight="1" x14ac:dyDescent="0.2">
      <c r="A8" s="22" t="s">
        <v>147</v>
      </c>
      <c r="B8" s="29" t="s">
        <v>144</v>
      </c>
      <c r="C8" s="23">
        <v>0</v>
      </c>
      <c r="D8" s="23">
        <v>0</v>
      </c>
      <c r="E8" s="32">
        <v>0</v>
      </c>
      <c r="F8" s="23">
        <v>0</v>
      </c>
      <c r="G8" s="49">
        <v>0</v>
      </c>
      <c r="H8" s="23">
        <v>12165.4</v>
      </c>
      <c r="I8" s="23">
        <v>10570.37</v>
      </c>
      <c r="J8" s="51">
        <f t="shared" si="2"/>
        <v>1595.0299999999988</v>
      </c>
    </row>
    <row r="9" spans="1:17" ht="64.5" customHeight="1" x14ac:dyDescent="0.2">
      <c r="A9" s="22" t="s">
        <v>33</v>
      </c>
      <c r="B9" s="29" t="s">
        <v>97</v>
      </c>
      <c r="C9" s="23">
        <v>2597.91</v>
      </c>
      <c r="D9" s="23">
        <v>1444.7</v>
      </c>
      <c r="E9" s="32">
        <f t="shared" si="0"/>
        <v>55.610086569588631</v>
      </c>
      <c r="F9" s="23">
        <v>1208.7</v>
      </c>
      <c r="G9" s="49">
        <f t="shared" si="1"/>
        <v>236</v>
      </c>
      <c r="H9" s="23">
        <v>1453.7</v>
      </c>
      <c r="I9" s="23">
        <v>1217.67</v>
      </c>
      <c r="J9" s="51">
        <f t="shared" si="2"/>
        <v>236.02999999999997</v>
      </c>
      <c r="N9" s="33" t="s">
        <v>86</v>
      </c>
      <c r="O9" s="15" t="s">
        <v>86</v>
      </c>
      <c r="Q9" s="15" t="s">
        <v>86</v>
      </c>
    </row>
    <row r="10" spans="1:17" ht="61.5" customHeight="1" x14ac:dyDescent="0.2">
      <c r="A10" s="22" t="s">
        <v>34</v>
      </c>
      <c r="B10" s="29" t="s">
        <v>98</v>
      </c>
      <c r="C10" s="23">
        <v>33252.1</v>
      </c>
      <c r="D10" s="23">
        <v>22181.8</v>
      </c>
      <c r="E10" s="32">
        <f t="shared" si="0"/>
        <v>66.707967316349951</v>
      </c>
      <c r="F10" s="23">
        <v>20050.7</v>
      </c>
      <c r="G10" s="49">
        <f t="shared" si="1"/>
        <v>2131.0999999999985</v>
      </c>
      <c r="H10" s="23">
        <v>38411.5</v>
      </c>
      <c r="I10" s="23">
        <v>35304.28</v>
      </c>
      <c r="J10" s="51">
        <f t="shared" si="2"/>
        <v>3107.2200000000012</v>
      </c>
    </row>
    <row r="11" spans="1:17" ht="15" x14ac:dyDescent="0.2">
      <c r="A11" s="22" t="s">
        <v>35</v>
      </c>
      <c r="B11" s="29" t="s">
        <v>99</v>
      </c>
      <c r="C11" s="23">
        <v>2.2999999999999998</v>
      </c>
      <c r="D11" s="23">
        <v>0</v>
      </c>
      <c r="E11" s="32">
        <f t="shared" si="0"/>
        <v>0</v>
      </c>
      <c r="F11" s="23">
        <v>0</v>
      </c>
      <c r="G11" s="49">
        <f t="shared" si="1"/>
        <v>0</v>
      </c>
      <c r="H11" s="23">
        <v>0</v>
      </c>
      <c r="I11" s="23">
        <v>0</v>
      </c>
      <c r="J11" s="51">
        <f t="shared" si="2"/>
        <v>0</v>
      </c>
    </row>
    <row r="12" spans="1:17" ht="51.75" customHeight="1" x14ac:dyDescent="0.2">
      <c r="A12" s="22" t="s">
        <v>36</v>
      </c>
      <c r="B12" s="29" t="s">
        <v>100</v>
      </c>
      <c r="C12" s="23">
        <v>10416.700000000001</v>
      </c>
      <c r="D12" s="23">
        <v>5690.9</v>
      </c>
      <c r="E12" s="32">
        <f t="shared" si="0"/>
        <v>54.632465176111431</v>
      </c>
      <c r="F12" s="23">
        <v>6007.79</v>
      </c>
      <c r="G12" s="49">
        <f t="shared" si="1"/>
        <v>-316.89000000000033</v>
      </c>
      <c r="H12" s="23">
        <v>5691</v>
      </c>
      <c r="I12" s="23">
        <v>6007.79</v>
      </c>
      <c r="J12" s="51">
        <f t="shared" si="2"/>
        <v>-316.78999999999996</v>
      </c>
    </row>
    <row r="13" spans="1:17" ht="25.5" customHeight="1" x14ac:dyDescent="0.2">
      <c r="A13" s="22" t="s">
        <v>162</v>
      </c>
      <c r="B13" s="29" t="s">
        <v>160</v>
      </c>
      <c r="C13" s="23">
        <v>0</v>
      </c>
      <c r="D13" s="23">
        <v>0</v>
      </c>
      <c r="E13" s="32">
        <v>0</v>
      </c>
      <c r="F13" s="23">
        <v>0</v>
      </c>
      <c r="G13" s="49">
        <f t="shared" si="1"/>
        <v>0</v>
      </c>
      <c r="H13" s="23">
        <v>1547.3</v>
      </c>
      <c r="I13" s="23">
        <v>1002.3</v>
      </c>
      <c r="J13" s="51">
        <f t="shared" si="2"/>
        <v>545</v>
      </c>
    </row>
    <row r="14" spans="1:17" ht="15" x14ac:dyDescent="0.2">
      <c r="A14" s="22" t="s">
        <v>37</v>
      </c>
      <c r="B14" s="29" t="s">
        <v>101</v>
      </c>
      <c r="C14" s="23">
        <v>942.4</v>
      </c>
      <c r="D14" s="23">
        <v>0</v>
      </c>
      <c r="E14" s="32">
        <f t="shared" si="0"/>
        <v>0</v>
      </c>
      <c r="F14" s="23">
        <v>0</v>
      </c>
      <c r="G14" s="49">
        <f t="shared" si="1"/>
        <v>0</v>
      </c>
      <c r="H14" s="23">
        <v>0</v>
      </c>
      <c r="I14" s="23">
        <v>0</v>
      </c>
      <c r="J14" s="51">
        <f t="shared" si="2"/>
        <v>0</v>
      </c>
    </row>
    <row r="15" spans="1:17" ht="15" x14ac:dyDescent="0.2">
      <c r="A15" s="22" t="s">
        <v>38</v>
      </c>
      <c r="B15" s="29" t="s">
        <v>102</v>
      </c>
      <c r="C15" s="23">
        <v>71336.100000000006</v>
      </c>
      <c r="D15" s="23">
        <v>42873.1</v>
      </c>
      <c r="E15" s="32">
        <f t="shared" si="0"/>
        <v>60.100145648556612</v>
      </c>
      <c r="F15" s="23">
        <v>49990.95</v>
      </c>
      <c r="G15" s="49">
        <f t="shared" si="1"/>
        <v>-7117.8499999999985</v>
      </c>
      <c r="H15" s="23">
        <v>59490</v>
      </c>
      <c r="I15" s="23">
        <v>65031.53</v>
      </c>
      <c r="J15" s="51">
        <f t="shared" si="2"/>
        <v>-5541.5299999999988</v>
      </c>
    </row>
    <row r="16" spans="1:17" ht="15" x14ac:dyDescent="0.2">
      <c r="A16" s="22" t="s">
        <v>39</v>
      </c>
      <c r="B16" s="29" t="s">
        <v>103</v>
      </c>
      <c r="C16" s="23">
        <f>C17</f>
        <v>4310.7</v>
      </c>
      <c r="D16" s="23">
        <f t="shared" ref="D16:F16" si="3">D17</f>
        <v>3169.3</v>
      </c>
      <c r="E16" s="32">
        <f t="shared" si="0"/>
        <v>73.521701811770711</v>
      </c>
      <c r="F16" s="23">
        <f t="shared" si="3"/>
        <v>2551.0700000000002</v>
      </c>
      <c r="G16" s="49">
        <f t="shared" si="1"/>
        <v>618.23</v>
      </c>
      <c r="H16" s="23">
        <f>H17</f>
        <v>2875</v>
      </c>
      <c r="I16" s="23">
        <f>I17</f>
        <v>2350.36</v>
      </c>
      <c r="J16" s="51">
        <f t="shared" si="2"/>
        <v>524.63999999999987</v>
      </c>
    </row>
    <row r="17" spans="1:10" ht="20.25" customHeight="1" x14ac:dyDescent="0.2">
      <c r="A17" s="22" t="s">
        <v>40</v>
      </c>
      <c r="B17" s="29" t="s">
        <v>104</v>
      </c>
      <c r="C17" s="23">
        <v>4310.7</v>
      </c>
      <c r="D17" s="23">
        <v>3169.3</v>
      </c>
      <c r="E17" s="32">
        <f t="shared" si="0"/>
        <v>73.521701811770711</v>
      </c>
      <c r="F17" s="23">
        <v>2551.0700000000002</v>
      </c>
      <c r="G17" s="49">
        <f t="shared" si="1"/>
        <v>618.23</v>
      </c>
      <c r="H17" s="23">
        <v>2875</v>
      </c>
      <c r="I17" s="23">
        <v>2350.36</v>
      </c>
      <c r="J17" s="51">
        <f t="shared" si="2"/>
        <v>524.63999999999987</v>
      </c>
    </row>
    <row r="18" spans="1:10" ht="28.5" customHeight="1" x14ac:dyDescent="0.2">
      <c r="A18" s="22" t="s">
        <v>41</v>
      </c>
      <c r="B18" s="29" t="s">
        <v>105</v>
      </c>
      <c r="C18" s="23">
        <f>SUM(C19:C21)</f>
        <v>750.6</v>
      </c>
      <c r="D18" s="23">
        <f>SUM(D19:D21)</f>
        <v>103.7</v>
      </c>
      <c r="E18" s="32">
        <f t="shared" si="0"/>
        <v>13.815614175326404</v>
      </c>
      <c r="F18" s="23">
        <f>SUM(F19:F21)</f>
        <v>443.40999999999997</v>
      </c>
      <c r="G18" s="49">
        <f t="shared" si="1"/>
        <v>-339.71</v>
      </c>
      <c r="H18" s="23">
        <f>SUM(H19:H21)</f>
        <v>155.5</v>
      </c>
      <c r="I18" s="23">
        <f>SUM(I19:I21)</f>
        <v>619.95000000000005</v>
      </c>
      <c r="J18" s="51">
        <f t="shared" si="2"/>
        <v>-464.45000000000005</v>
      </c>
    </row>
    <row r="19" spans="1:10" ht="22.5" customHeight="1" x14ac:dyDescent="0.2">
      <c r="A19" s="22" t="s">
        <v>152</v>
      </c>
      <c r="B19" s="29" t="s">
        <v>151</v>
      </c>
      <c r="C19" s="23">
        <v>72</v>
      </c>
      <c r="D19" s="23">
        <v>61</v>
      </c>
      <c r="E19" s="32">
        <f t="shared" si="0"/>
        <v>84.722222222222214</v>
      </c>
      <c r="F19" s="23">
        <v>0</v>
      </c>
      <c r="G19" s="49">
        <f t="shared" si="1"/>
        <v>61</v>
      </c>
      <c r="H19" s="23">
        <v>73</v>
      </c>
      <c r="I19" s="23">
        <v>48</v>
      </c>
      <c r="J19" s="51">
        <f t="shared" si="2"/>
        <v>25</v>
      </c>
    </row>
    <row r="20" spans="1:10" ht="47.25" customHeight="1" x14ac:dyDescent="0.2">
      <c r="A20" s="22" t="s">
        <v>156</v>
      </c>
      <c r="B20" s="29" t="s">
        <v>153</v>
      </c>
      <c r="C20" s="23">
        <v>608.6</v>
      </c>
      <c r="D20" s="23">
        <v>0</v>
      </c>
      <c r="E20" s="32">
        <v>0</v>
      </c>
      <c r="F20" s="23">
        <v>411.59</v>
      </c>
      <c r="G20" s="49">
        <f t="shared" si="1"/>
        <v>-411.59</v>
      </c>
      <c r="H20" s="23">
        <v>14.5</v>
      </c>
      <c r="I20" s="23">
        <v>411.59</v>
      </c>
      <c r="J20" s="51">
        <f t="shared" si="2"/>
        <v>-397.09</v>
      </c>
    </row>
    <row r="21" spans="1:10" ht="32.25" customHeight="1" x14ac:dyDescent="0.2">
      <c r="A21" s="22" t="s">
        <v>81</v>
      </c>
      <c r="B21" s="29" t="s">
        <v>106</v>
      </c>
      <c r="C21" s="23">
        <v>70</v>
      </c>
      <c r="D21" s="23">
        <v>42.7</v>
      </c>
      <c r="E21" s="32">
        <f t="shared" si="0"/>
        <v>61</v>
      </c>
      <c r="F21" s="23">
        <v>31.82</v>
      </c>
      <c r="G21" s="49">
        <f t="shared" si="1"/>
        <v>10.880000000000003</v>
      </c>
      <c r="H21" s="23">
        <v>68</v>
      </c>
      <c r="I21" s="23">
        <v>160.36000000000001</v>
      </c>
      <c r="J21" s="51">
        <f t="shared" si="2"/>
        <v>-92.360000000000014</v>
      </c>
    </row>
    <row r="22" spans="1:10" ht="15" x14ac:dyDescent="0.2">
      <c r="A22" s="22" t="s">
        <v>42</v>
      </c>
      <c r="B22" s="29" t="s">
        <v>107</v>
      </c>
      <c r="C22" s="23">
        <f>SUM(C23:C25)</f>
        <v>31812.1</v>
      </c>
      <c r="D22" s="23">
        <f t="shared" ref="D22" si="4">SUM(D23:D25)</f>
        <v>8026.3</v>
      </c>
      <c r="E22" s="32">
        <f t="shared" si="0"/>
        <v>25.230336884393047</v>
      </c>
      <c r="F22" s="23">
        <f t="shared" ref="F22" si="5">SUM(F23:F25)</f>
        <v>6800.45</v>
      </c>
      <c r="G22" s="49">
        <f t="shared" si="1"/>
        <v>1225.8500000000004</v>
      </c>
      <c r="H22" s="23">
        <f>SUM(H23:H25)</f>
        <v>26539.1</v>
      </c>
      <c r="I22" s="23">
        <f>SUM(I23:I25)</f>
        <v>25045.38</v>
      </c>
      <c r="J22" s="51">
        <f t="shared" si="2"/>
        <v>1493.7199999999975</v>
      </c>
    </row>
    <row r="23" spans="1:10" ht="15" x14ac:dyDescent="0.2">
      <c r="A23" s="22" t="s">
        <v>43</v>
      </c>
      <c r="B23" s="29" t="s">
        <v>108</v>
      </c>
      <c r="C23" s="23">
        <v>2348.5</v>
      </c>
      <c r="D23" s="23">
        <v>448.7</v>
      </c>
      <c r="E23" s="32">
        <f t="shared" si="0"/>
        <v>19.105812220566317</v>
      </c>
      <c r="F23" s="23">
        <v>0</v>
      </c>
      <c r="G23" s="49">
        <f t="shared" si="1"/>
        <v>448.7</v>
      </c>
      <c r="H23" s="23">
        <v>448.7</v>
      </c>
      <c r="I23" s="23">
        <v>0</v>
      </c>
      <c r="J23" s="51">
        <f t="shared" si="2"/>
        <v>448.7</v>
      </c>
    </row>
    <row r="24" spans="1:10" ht="15" x14ac:dyDescent="0.2">
      <c r="A24" s="22" t="s">
        <v>44</v>
      </c>
      <c r="B24" s="29" t="s">
        <v>109</v>
      </c>
      <c r="C24" s="23">
        <v>13925.5</v>
      </c>
      <c r="D24" s="23">
        <v>712.5</v>
      </c>
      <c r="E24" s="32">
        <f t="shared" si="0"/>
        <v>5.116512872069225</v>
      </c>
      <c r="F24" s="23">
        <v>585.75</v>
      </c>
      <c r="G24" s="49">
        <f t="shared" si="1"/>
        <v>126.75</v>
      </c>
      <c r="H24" s="23">
        <v>19154.5</v>
      </c>
      <c r="I24" s="23">
        <v>18830.68</v>
      </c>
      <c r="J24" s="51">
        <f t="shared" si="2"/>
        <v>323.81999999999971</v>
      </c>
    </row>
    <row r="25" spans="1:10" ht="15" x14ac:dyDescent="0.2">
      <c r="A25" s="22" t="s">
        <v>45</v>
      </c>
      <c r="B25" s="29" t="s">
        <v>110</v>
      </c>
      <c r="C25" s="23">
        <v>15538.1</v>
      </c>
      <c r="D25" s="23">
        <v>6865.1</v>
      </c>
      <c r="E25" s="32">
        <f t="shared" si="0"/>
        <v>44.182364639177251</v>
      </c>
      <c r="F25" s="23">
        <v>6214.7</v>
      </c>
      <c r="G25" s="49">
        <f t="shared" si="1"/>
        <v>650.40000000000055</v>
      </c>
      <c r="H25" s="23">
        <v>6935.9</v>
      </c>
      <c r="I25" s="23">
        <v>6214.7</v>
      </c>
      <c r="J25" s="51">
        <f t="shared" si="2"/>
        <v>721.19999999999982</v>
      </c>
    </row>
    <row r="26" spans="1:10" ht="26.25" customHeight="1" x14ac:dyDescent="0.2">
      <c r="A26" s="22" t="s">
        <v>46</v>
      </c>
      <c r="B26" s="29" t="s">
        <v>111</v>
      </c>
      <c r="C26" s="23">
        <f>SUM(C27:C29)</f>
        <v>300297.2</v>
      </c>
      <c r="D26" s="23">
        <f>SUM(D27:D29)</f>
        <v>91234.5</v>
      </c>
      <c r="E26" s="32">
        <f t="shared" si="0"/>
        <v>30.381402157595872</v>
      </c>
      <c r="F26" s="23">
        <f>SUM(F27:F29)</f>
        <v>53245.37</v>
      </c>
      <c r="G26" s="49">
        <f t="shared" si="1"/>
        <v>37989.129999999997</v>
      </c>
      <c r="H26" s="23">
        <f>SUM(H27:H29)</f>
        <v>113010.4</v>
      </c>
      <c r="I26" s="23">
        <f>SUM(I27:I30)</f>
        <v>71678.899999999994</v>
      </c>
      <c r="J26" s="51">
        <f t="shared" si="2"/>
        <v>41331.5</v>
      </c>
    </row>
    <row r="27" spans="1:10" ht="15" x14ac:dyDescent="0.2">
      <c r="A27" s="22" t="s">
        <v>47</v>
      </c>
      <c r="B27" s="29" t="s">
        <v>112</v>
      </c>
      <c r="C27" s="23">
        <v>173620.2</v>
      </c>
      <c r="D27" s="23">
        <v>42720.3</v>
      </c>
      <c r="E27" s="32">
        <f t="shared" si="0"/>
        <v>24.605604647385501</v>
      </c>
      <c r="F27" s="23">
        <v>9600.65</v>
      </c>
      <c r="G27" s="49">
        <f t="shared" si="1"/>
        <v>33119.65</v>
      </c>
      <c r="H27" s="23">
        <v>43038.7</v>
      </c>
      <c r="I27" s="23">
        <v>9991.92</v>
      </c>
      <c r="J27" s="51">
        <f t="shared" si="2"/>
        <v>33046.78</v>
      </c>
    </row>
    <row r="28" spans="1:10" ht="15" x14ac:dyDescent="0.2">
      <c r="A28" s="22" t="s">
        <v>48</v>
      </c>
      <c r="B28" s="29" t="s">
        <v>113</v>
      </c>
      <c r="C28" s="23">
        <v>114181.2</v>
      </c>
      <c r="D28" s="23">
        <v>41920.6</v>
      </c>
      <c r="E28" s="32">
        <f t="shared" si="0"/>
        <v>36.714100044490685</v>
      </c>
      <c r="F28" s="23">
        <v>35545.51</v>
      </c>
      <c r="G28" s="49">
        <f t="shared" si="1"/>
        <v>6375.0899999999965</v>
      </c>
      <c r="H28" s="23">
        <v>42324.1</v>
      </c>
      <c r="I28" s="23">
        <v>35595.47</v>
      </c>
      <c r="J28" s="51">
        <f t="shared" si="2"/>
        <v>6728.6299999999974</v>
      </c>
    </row>
    <row r="29" spans="1:10" ht="15" x14ac:dyDescent="0.2">
      <c r="A29" s="22" t="s">
        <v>49</v>
      </c>
      <c r="B29" s="29" t="s">
        <v>114</v>
      </c>
      <c r="C29" s="23">
        <v>12495.8</v>
      </c>
      <c r="D29" s="23">
        <v>6593.6</v>
      </c>
      <c r="E29" s="32">
        <f t="shared" si="0"/>
        <v>52.766529553930127</v>
      </c>
      <c r="F29" s="23">
        <v>8099.21</v>
      </c>
      <c r="G29" s="49">
        <f t="shared" si="1"/>
        <v>-1505.6099999999997</v>
      </c>
      <c r="H29" s="23">
        <v>27647.599999999999</v>
      </c>
      <c r="I29" s="23">
        <v>26045.01</v>
      </c>
      <c r="J29" s="51">
        <f t="shared" si="2"/>
        <v>1602.5900000000001</v>
      </c>
    </row>
    <row r="30" spans="1:10" ht="34.5" customHeight="1" x14ac:dyDescent="0.2">
      <c r="A30" s="22" t="s">
        <v>163</v>
      </c>
      <c r="B30" s="29" t="s">
        <v>161</v>
      </c>
      <c r="C30" s="23">
        <v>0</v>
      </c>
      <c r="D30" s="23">
        <v>0</v>
      </c>
      <c r="E30" s="32">
        <v>0</v>
      </c>
      <c r="F30" s="23">
        <v>0</v>
      </c>
      <c r="G30" s="49">
        <f t="shared" si="1"/>
        <v>0</v>
      </c>
      <c r="H30" s="23">
        <v>50</v>
      </c>
      <c r="I30" s="23">
        <v>46.5</v>
      </c>
      <c r="J30" s="51">
        <f t="shared" si="2"/>
        <v>3.5</v>
      </c>
    </row>
    <row r="31" spans="1:10" ht="15" x14ac:dyDescent="0.2">
      <c r="A31" s="22" t="s">
        <v>50</v>
      </c>
      <c r="B31" s="29" t="s">
        <v>115</v>
      </c>
      <c r="C31" s="23">
        <f>SUM(C32:C37)</f>
        <v>1147920.3999999999</v>
      </c>
      <c r="D31" s="23">
        <f t="shared" ref="D31" si="6">SUM(D32:D37)</f>
        <v>767547.79999999993</v>
      </c>
      <c r="E31" s="32">
        <f t="shared" si="0"/>
        <v>66.864200688479798</v>
      </c>
      <c r="F31" s="23">
        <f t="shared" ref="F31" si="7">SUM(F32:F37)</f>
        <v>641974.6399999999</v>
      </c>
      <c r="G31" s="49">
        <f t="shared" si="1"/>
        <v>125573.16000000003</v>
      </c>
      <c r="H31" s="23">
        <f>SUM(H32:H37)</f>
        <v>767547.89999999991</v>
      </c>
      <c r="I31" s="23">
        <f>SUM(I32:I37)</f>
        <v>641974.6399999999</v>
      </c>
      <c r="J31" s="51">
        <f t="shared" si="2"/>
        <v>125573.26000000001</v>
      </c>
    </row>
    <row r="32" spans="1:10" ht="15" x14ac:dyDescent="0.2">
      <c r="A32" s="22" t="s">
        <v>51</v>
      </c>
      <c r="B32" s="29" t="s">
        <v>116</v>
      </c>
      <c r="C32" s="23">
        <v>310882.09999999998</v>
      </c>
      <c r="D32" s="23">
        <v>217527.3</v>
      </c>
      <c r="E32" s="32">
        <f t="shared" si="0"/>
        <v>69.970995435246991</v>
      </c>
      <c r="F32" s="23">
        <v>185286.35</v>
      </c>
      <c r="G32" s="49">
        <f t="shared" si="1"/>
        <v>32240.949999999983</v>
      </c>
      <c r="H32" s="23">
        <v>217527.3</v>
      </c>
      <c r="I32" s="23">
        <v>185286.35</v>
      </c>
      <c r="J32" s="51">
        <f t="shared" si="2"/>
        <v>32240.949999999983</v>
      </c>
    </row>
    <row r="33" spans="1:13" ht="15" x14ac:dyDescent="0.2">
      <c r="A33" s="22" t="s">
        <v>52</v>
      </c>
      <c r="B33" s="29" t="s">
        <v>117</v>
      </c>
      <c r="C33" s="23">
        <v>675059.19999999995</v>
      </c>
      <c r="D33" s="23">
        <v>444074.6</v>
      </c>
      <c r="E33" s="32">
        <f t="shared" si="0"/>
        <v>65.783060211608117</v>
      </c>
      <c r="F33" s="23">
        <v>366262.57</v>
      </c>
      <c r="G33" s="49">
        <f t="shared" si="1"/>
        <v>77812.02999999997</v>
      </c>
      <c r="H33" s="23">
        <v>444074.6</v>
      </c>
      <c r="I33" s="23">
        <v>366262.57</v>
      </c>
      <c r="J33" s="51">
        <f t="shared" si="2"/>
        <v>77812.02999999997</v>
      </c>
    </row>
    <row r="34" spans="1:13" ht="15" x14ac:dyDescent="0.2">
      <c r="A34" s="22" t="s">
        <v>53</v>
      </c>
      <c r="B34" s="29" t="s">
        <v>118</v>
      </c>
      <c r="C34" s="23">
        <v>80103.399999999994</v>
      </c>
      <c r="D34" s="23">
        <v>55895.6</v>
      </c>
      <c r="E34" s="32">
        <f t="shared" si="0"/>
        <v>69.779310241512846</v>
      </c>
      <c r="F34" s="23">
        <v>51653.08</v>
      </c>
      <c r="G34" s="49">
        <f t="shared" si="1"/>
        <v>4242.5199999999968</v>
      </c>
      <c r="H34" s="23">
        <v>55895.6</v>
      </c>
      <c r="I34" s="23">
        <v>51653.08</v>
      </c>
      <c r="J34" s="51">
        <f t="shared" si="2"/>
        <v>4242.5199999999968</v>
      </c>
    </row>
    <row r="35" spans="1:13" ht="30" x14ac:dyDescent="0.2">
      <c r="A35" s="22" t="s">
        <v>122</v>
      </c>
      <c r="B35" s="29" t="s">
        <v>121</v>
      </c>
      <c r="C35" s="23">
        <v>226.9</v>
      </c>
      <c r="D35" s="23">
        <v>136.9</v>
      </c>
      <c r="E35" s="32">
        <f t="shared" si="0"/>
        <v>60.33494931687968</v>
      </c>
      <c r="F35" s="23">
        <v>142.69</v>
      </c>
      <c r="G35" s="49">
        <f t="shared" si="1"/>
        <v>-5.789999999999992</v>
      </c>
      <c r="H35" s="23">
        <v>137</v>
      </c>
      <c r="I35" s="23">
        <v>142.69</v>
      </c>
      <c r="J35" s="51">
        <f t="shared" si="2"/>
        <v>-5.6899999999999977</v>
      </c>
    </row>
    <row r="36" spans="1:13" ht="15" x14ac:dyDescent="0.2">
      <c r="A36" s="22" t="s">
        <v>54</v>
      </c>
      <c r="B36" s="29" t="s">
        <v>119</v>
      </c>
      <c r="C36" s="23">
        <v>0</v>
      </c>
      <c r="D36" s="23">
        <v>0</v>
      </c>
      <c r="E36" s="32">
        <v>0</v>
      </c>
      <c r="F36" s="23">
        <v>0</v>
      </c>
      <c r="G36" s="49">
        <f t="shared" si="1"/>
        <v>0</v>
      </c>
      <c r="H36" s="23">
        <v>0</v>
      </c>
      <c r="I36" s="23">
        <v>0</v>
      </c>
      <c r="J36" s="51">
        <f t="shared" si="2"/>
        <v>0</v>
      </c>
    </row>
    <row r="37" spans="1:13" ht="15" x14ac:dyDescent="0.2">
      <c r="A37" s="22" t="s">
        <v>55</v>
      </c>
      <c r="B37" s="29" t="s">
        <v>120</v>
      </c>
      <c r="C37" s="23">
        <v>81648.800000000003</v>
      </c>
      <c r="D37" s="23">
        <v>49913.4</v>
      </c>
      <c r="E37" s="32">
        <f t="shared" si="0"/>
        <v>61.1318231253858</v>
      </c>
      <c r="F37" s="23">
        <v>38629.949999999997</v>
      </c>
      <c r="G37" s="49">
        <f t="shared" si="1"/>
        <v>11283.450000000004</v>
      </c>
      <c r="H37" s="23">
        <v>49913.4</v>
      </c>
      <c r="I37" s="23">
        <v>38629.949999999997</v>
      </c>
      <c r="J37" s="51">
        <f t="shared" si="2"/>
        <v>11283.450000000004</v>
      </c>
    </row>
    <row r="38" spans="1:13" ht="15" x14ac:dyDescent="0.2">
      <c r="A38" s="22" t="s">
        <v>56</v>
      </c>
      <c r="B38" s="29" t="s">
        <v>123</v>
      </c>
      <c r="C38" s="23">
        <f>C39</f>
        <v>30471.3</v>
      </c>
      <c r="D38" s="23">
        <f t="shared" ref="D38:F38" si="8">D39</f>
        <v>21679.3</v>
      </c>
      <c r="E38" s="32">
        <f t="shared" si="0"/>
        <v>71.14661993416756</v>
      </c>
      <c r="F38" s="23">
        <f t="shared" si="8"/>
        <v>18909.86</v>
      </c>
      <c r="G38" s="49">
        <f t="shared" si="1"/>
        <v>2769.4399999999987</v>
      </c>
      <c r="H38" s="23">
        <f>H39+H40</f>
        <v>50747.5</v>
      </c>
      <c r="I38" s="23">
        <f>I39+I40</f>
        <v>46979.619999999995</v>
      </c>
      <c r="J38" s="51">
        <f t="shared" si="2"/>
        <v>3767.8800000000047</v>
      </c>
    </row>
    <row r="39" spans="1:13" ht="15" x14ac:dyDescent="0.2">
      <c r="A39" s="22" t="s">
        <v>57</v>
      </c>
      <c r="B39" s="29" t="s">
        <v>124</v>
      </c>
      <c r="C39" s="23">
        <v>30471.3</v>
      </c>
      <c r="D39" s="23">
        <v>21679.3</v>
      </c>
      <c r="E39" s="32">
        <f t="shared" si="0"/>
        <v>71.14661993416756</v>
      </c>
      <c r="F39" s="23">
        <v>18909.86</v>
      </c>
      <c r="G39" s="49">
        <f t="shared" si="1"/>
        <v>2769.4399999999987</v>
      </c>
      <c r="H39" s="23">
        <v>46423.4</v>
      </c>
      <c r="I39" s="23">
        <v>40136.03</v>
      </c>
      <c r="J39" s="51">
        <f t="shared" si="2"/>
        <v>6287.3700000000026</v>
      </c>
      <c r="M39" s="33" t="s">
        <v>86</v>
      </c>
    </row>
    <row r="40" spans="1:13" ht="24" customHeight="1" x14ac:dyDescent="0.2">
      <c r="A40" s="22" t="s">
        <v>148</v>
      </c>
      <c r="B40" s="29" t="s">
        <v>145</v>
      </c>
      <c r="C40" s="23">
        <v>0</v>
      </c>
      <c r="D40" s="23">
        <v>0</v>
      </c>
      <c r="E40" s="32"/>
      <c r="F40" s="23">
        <v>0</v>
      </c>
      <c r="G40" s="49">
        <f t="shared" si="1"/>
        <v>0</v>
      </c>
      <c r="H40" s="23">
        <v>4324.1000000000004</v>
      </c>
      <c r="I40" s="23">
        <v>6843.59</v>
      </c>
      <c r="J40" s="51">
        <f t="shared" si="2"/>
        <v>-2519.4899999999998</v>
      </c>
      <c r="M40" s="33"/>
    </row>
    <row r="41" spans="1:13" ht="15" x14ac:dyDescent="0.2">
      <c r="A41" s="22" t="s">
        <v>58</v>
      </c>
      <c r="B41" s="29" t="s">
        <v>125</v>
      </c>
      <c r="C41" s="23">
        <f>SUM(C42:C45)</f>
        <v>47527.6</v>
      </c>
      <c r="D41" s="23">
        <f t="shared" ref="D41" si="9">SUM(D42:D45)</f>
        <v>28138.699999999997</v>
      </c>
      <c r="E41" s="32">
        <f t="shared" si="0"/>
        <v>59.204967219047454</v>
      </c>
      <c r="F41" s="23">
        <f t="shared" ref="F41" si="10">SUM(F42:F45)</f>
        <v>26174.23</v>
      </c>
      <c r="G41" s="49">
        <f t="shared" si="1"/>
        <v>1964.4699999999975</v>
      </c>
      <c r="H41" s="23">
        <f>SUM(H42:H45)</f>
        <v>29792.399999999998</v>
      </c>
      <c r="I41" s="23">
        <f>SUM(I42:I45)</f>
        <v>27764.030000000002</v>
      </c>
      <c r="J41" s="51">
        <f t="shared" si="2"/>
        <v>2028.3699999999953</v>
      </c>
    </row>
    <row r="42" spans="1:13" ht="15" x14ac:dyDescent="0.2">
      <c r="A42" s="22" t="s">
        <v>59</v>
      </c>
      <c r="B42" s="29" t="s">
        <v>126</v>
      </c>
      <c r="C42" s="23">
        <v>6907.9</v>
      </c>
      <c r="D42" s="23">
        <v>4820.2</v>
      </c>
      <c r="E42" s="32">
        <f t="shared" si="0"/>
        <v>69.778080169081775</v>
      </c>
      <c r="F42" s="23">
        <v>3252.97</v>
      </c>
      <c r="G42" s="49">
        <f t="shared" si="1"/>
        <v>1567.23</v>
      </c>
      <c r="H42" s="23">
        <v>6473.9</v>
      </c>
      <c r="I42" s="23">
        <v>4842.7700000000004</v>
      </c>
      <c r="J42" s="51">
        <f t="shared" si="2"/>
        <v>1631.1299999999992</v>
      </c>
    </row>
    <row r="43" spans="1:13" ht="15" x14ac:dyDescent="0.2">
      <c r="A43" s="22" t="s">
        <v>60</v>
      </c>
      <c r="B43" s="29" t="s">
        <v>127</v>
      </c>
      <c r="C43" s="23">
        <v>18231.400000000001</v>
      </c>
      <c r="D43" s="23">
        <v>6905.4</v>
      </c>
      <c r="E43" s="32">
        <f t="shared" si="0"/>
        <v>37.876411027129016</v>
      </c>
      <c r="F43" s="23">
        <v>6297</v>
      </c>
      <c r="G43" s="49">
        <f t="shared" si="1"/>
        <v>608.39999999999964</v>
      </c>
      <c r="H43" s="23">
        <v>6905.4</v>
      </c>
      <c r="I43" s="23">
        <v>6297</v>
      </c>
      <c r="J43" s="51">
        <f t="shared" si="2"/>
        <v>608.39999999999964</v>
      </c>
    </row>
    <row r="44" spans="1:13" ht="15" x14ac:dyDescent="0.2">
      <c r="A44" s="22" t="s">
        <v>61</v>
      </c>
      <c r="B44" s="29" t="s">
        <v>128</v>
      </c>
      <c r="C44" s="23">
        <v>20631.7</v>
      </c>
      <c r="D44" s="23">
        <v>15220.5</v>
      </c>
      <c r="E44" s="32">
        <f t="shared" si="0"/>
        <v>73.772398784394895</v>
      </c>
      <c r="F44" s="23">
        <v>15523.77</v>
      </c>
      <c r="G44" s="49">
        <f t="shared" si="1"/>
        <v>-303.27000000000044</v>
      </c>
      <c r="H44" s="23">
        <v>15220.5</v>
      </c>
      <c r="I44" s="23">
        <v>15523.77</v>
      </c>
      <c r="J44" s="51">
        <f t="shared" si="2"/>
        <v>-303.27000000000044</v>
      </c>
    </row>
    <row r="45" spans="1:13" ht="22.5" customHeight="1" x14ac:dyDescent="0.2">
      <c r="A45" s="22" t="s">
        <v>62</v>
      </c>
      <c r="B45" s="29" t="s">
        <v>129</v>
      </c>
      <c r="C45" s="23">
        <v>1756.6</v>
      </c>
      <c r="D45" s="23">
        <v>1192.5999999999999</v>
      </c>
      <c r="E45" s="32">
        <f t="shared" si="0"/>
        <v>67.892519640214047</v>
      </c>
      <c r="F45" s="23">
        <v>1100.49</v>
      </c>
      <c r="G45" s="49">
        <f t="shared" si="1"/>
        <v>92.1099999999999</v>
      </c>
      <c r="H45" s="23">
        <v>1192.5999999999999</v>
      </c>
      <c r="I45" s="23">
        <v>1100.49</v>
      </c>
      <c r="J45" s="51">
        <f t="shared" si="2"/>
        <v>92.1099999999999</v>
      </c>
    </row>
    <row r="46" spans="1:13" ht="15" x14ac:dyDescent="0.2">
      <c r="A46" s="22" t="s">
        <v>63</v>
      </c>
      <c r="B46" s="29" t="s">
        <v>130</v>
      </c>
      <c r="C46" s="23">
        <f>C48</f>
        <v>595.79999999999995</v>
      </c>
      <c r="D46" s="23">
        <f t="shared" ref="D46" si="11">D48</f>
        <v>476.7</v>
      </c>
      <c r="E46" s="32">
        <f t="shared" si="0"/>
        <v>80.010070493454194</v>
      </c>
      <c r="F46" s="23">
        <f t="shared" ref="F46" si="12">F48</f>
        <v>679.23</v>
      </c>
      <c r="G46" s="49">
        <f t="shared" si="1"/>
        <v>-202.53000000000003</v>
      </c>
      <c r="H46" s="23">
        <f>H48+H47</f>
        <v>1864.3999999999999</v>
      </c>
      <c r="I46" s="23">
        <f>I48+I47</f>
        <v>1851.3799999999999</v>
      </c>
      <c r="J46" s="51">
        <f t="shared" si="2"/>
        <v>13.019999999999982</v>
      </c>
    </row>
    <row r="47" spans="1:13" ht="20.25" customHeight="1" x14ac:dyDescent="0.2">
      <c r="A47" s="22" t="s">
        <v>149</v>
      </c>
      <c r="B47" s="29" t="s">
        <v>146</v>
      </c>
      <c r="C47" s="23">
        <v>0</v>
      </c>
      <c r="D47" s="23">
        <v>0</v>
      </c>
      <c r="E47" s="32"/>
      <c r="F47" s="23">
        <v>0</v>
      </c>
      <c r="G47" s="49"/>
      <c r="H47" s="23">
        <v>530.79999999999995</v>
      </c>
      <c r="I47" s="23">
        <v>30.34</v>
      </c>
      <c r="J47" s="51">
        <f t="shared" si="2"/>
        <v>500.46</v>
      </c>
    </row>
    <row r="48" spans="1:13" ht="30" x14ac:dyDescent="0.2">
      <c r="A48" s="22" t="s">
        <v>137</v>
      </c>
      <c r="B48" s="29" t="s">
        <v>136</v>
      </c>
      <c r="C48" s="23">
        <v>595.79999999999995</v>
      </c>
      <c r="D48" s="23">
        <v>476.7</v>
      </c>
      <c r="E48" s="32">
        <f t="shared" si="0"/>
        <v>80.010070493454194</v>
      </c>
      <c r="F48" s="23">
        <v>679.23</v>
      </c>
      <c r="G48" s="49">
        <f t="shared" si="1"/>
        <v>-202.53000000000003</v>
      </c>
      <c r="H48" s="23">
        <v>1333.6</v>
      </c>
      <c r="I48" s="23">
        <v>1821.04</v>
      </c>
      <c r="J48" s="51">
        <f t="shared" si="2"/>
        <v>-487.44000000000005</v>
      </c>
    </row>
    <row r="49" spans="1:10" ht="29.25" customHeight="1" x14ac:dyDescent="0.2">
      <c r="A49" s="22" t="s">
        <v>64</v>
      </c>
      <c r="B49" s="29" t="s">
        <v>131</v>
      </c>
      <c r="C49" s="23">
        <f>C50</f>
        <v>16.100000000000001</v>
      </c>
      <c r="D49" s="23">
        <f t="shared" ref="D49:F49" si="13">D50</f>
        <v>8.9</v>
      </c>
      <c r="E49" s="32">
        <f t="shared" si="0"/>
        <v>55.279503105590052</v>
      </c>
      <c r="F49" s="23">
        <f t="shared" si="13"/>
        <v>9.9</v>
      </c>
      <c r="G49" s="49">
        <f t="shared" si="1"/>
        <v>-1</v>
      </c>
      <c r="H49" s="23">
        <f>H50</f>
        <v>8.9</v>
      </c>
      <c r="I49" s="23">
        <f>I50</f>
        <v>9.9</v>
      </c>
      <c r="J49" s="51">
        <f t="shared" si="2"/>
        <v>-1</v>
      </c>
    </row>
    <row r="50" spans="1:10" ht="30" x14ac:dyDescent="0.2">
      <c r="A50" s="22" t="s">
        <v>78</v>
      </c>
      <c r="B50" s="29" t="s">
        <v>132</v>
      </c>
      <c r="C50" s="23">
        <v>16.100000000000001</v>
      </c>
      <c r="D50" s="23">
        <v>8.9</v>
      </c>
      <c r="E50" s="32">
        <f t="shared" si="0"/>
        <v>55.279503105590052</v>
      </c>
      <c r="F50" s="23">
        <v>9.9</v>
      </c>
      <c r="G50" s="49">
        <f t="shared" si="1"/>
        <v>-1</v>
      </c>
      <c r="H50" s="23">
        <v>8.9</v>
      </c>
      <c r="I50" s="23">
        <v>9.9</v>
      </c>
      <c r="J50" s="51">
        <f t="shared" si="2"/>
        <v>-1</v>
      </c>
    </row>
    <row r="51" spans="1:10" ht="48" customHeight="1" x14ac:dyDescent="0.2">
      <c r="A51" s="22" t="s">
        <v>82</v>
      </c>
      <c r="B51" s="29" t="s">
        <v>133</v>
      </c>
      <c r="C51" s="23">
        <f>C52+C53</f>
        <v>51256.9</v>
      </c>
      <c r="D51" s="23">
        <f t="shared" ref="D51" si="14">D52+D53</f>
        <v>33277.94</v>
      </c>
      <c r="E51" s="32">
        <f t="shared" si="0"/>
        <v>64.923824889917256</v>
      </c>
      <c r="F51" s="23">
        <f t="shared" ref="F51" si="15">F52+F53</f>
        <v>28704.699999999997</v>
      </c>
      <c r="G51" s="49">
        <f t="shared" si="1"/>
        <v>4573.2400000000052</v>
      </c>
      <c r="H51" s="23">
        <f>H52+H53</f>
        <v>0</v>
      </c>
      <c r="I51" s="23">
        <f>I52+I53</f>
        <v>0</v>
      </c>
      <c r="J51" s="51">
        <f t="shared" si="2"/>
        <v>0</v>
      </c>
    </row>
    <row r="52" spans="1:10" ht="49.5" customHeight="1" x14ac:dyDescent="0.2">
      <c r="A52" s="22" t="s">
        <v>84</v>
      </c>
      <c r="B52" s="29" t="s">
        <v>134</v>
      </c>
      <c r="C52" s="23">
        <v>19300</v>
      </c>
      <c r="D52" s="23">
        <v>16056.14</v>
      </c>
      <c r="E52" s="32">
        <f t="shared" si="0"/>
        <v>83.192435233160623</v>
      </c>
      <c r="F52" s="23">
        <v>14746.8</v>
      </c>
      <c r="G52" s="49">
        <f t="shared" si="1"/>
        <v>1309.3400000000001</v>
      </c>
      <c r="H52" s="23">
        <v>0</v>
      </c>
      <c r="I52" s="23">
        <v>0</v>
      </c>
      <c r="J52" s="51">
        <f t="shared" si="2"/>
        <v>0</v>
      </c>
    </row>
    <row r="53" spans="1:10" ht="30" x14ac:dyDescent="0.2">
      <c r="A53" s="22" t="s">
        <v>83</v>
      </c>
      <c r="B53" s="29" t="s">
        <v>135</v>
      </c>
      <c r="C53" s="23">
        <v>31956.9</v>
      </c>
      <c r="D53" s="23">
        <v>17221.8</v>
      </c>
      <c r="E53" s="32">
        <f t="shared" si="0"/>
        <v>53.890709048750033</v>
      </c>
      <c r="F53" s="23">
        <v>13957.9</v>
      </c>
      <c r="G53" s="49">
        <f t="shared" si="1"/>
        <v>3263.8999999999996</v>
      </c>
      <c r="H53" s="23">
        <v>0</v>
      </c>
      <c r="I53" s="23">
        <v>0</v>
      </c>
      <c r="J53" s="51">
        <f t="shared" si="2"/>
        <v>0</v>
      </c>
    </row>
    <row r="54" spans="1:10" ht="30" x14ac:dyDescent="0.2">
      <c r="A54" s="22" t="s">
        <v>79</v>
      </c>
      <c r="B54" s="29"/>
      <c r="C54" s="23">
        <v>-41789</v>
      </c>
      <c r="D54" s="23">
        <v>-25745.8</v>
      </c>
      <c r="E54" s="23">
        <f t="shared" si="0"/>
        <v>61.60903587068367</v>
      </c>
      <c r="F54" s="23">
        <v>-4283</v>
      </c>
      <c r="G54" s="52">
        <f t="shared" si="1"/>
        <v>-21462.799999999999</v>
      </c>
      <c r="H54" s="23">
        <v>-25439.8</v>
      </c>
      <c r="I54" s="23">
        <v>36068.83</v>
      </c>
      <c r="J54" s="51">
        <f t="shared" si="2"/>
        <v>-61508.630000000005</v>
      </c>
    </row>
  </sheetData>
  <mergeCells count="4">
    <mergeCell ref="A1:G1"/>
    <mergeCell ref="A3:A4"/>
    <mergeCell ref="B3:G3"/>
    <mergeCell ref="H3:J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K9" sqref="K9"/>
    </sheetView>
  </sheetViews>
  <sheetFormatPr defaultRowHeight="12.75" x14ac:dyDescent="0.2"/>
  <cols>
    <col min="1" max="1" width="37.7109375" customWidth="1"/>
    <col min="2" max="6" width="17.5703125" customWidth="1"/>
  </cols>
  <sheetData>
    <row r="1" spans="1:13" ht="14.25" x14ac:dyDescent="0.2">
      <c r="A1" s="69" t="s">
        <v>155</v>
      </c>
      <c r="B1" s="70"/>
      <c r="C1" s="70"/>
      <c r="D1" s="70"/>
      <c r="E1" s="70"/>
      <c r="F1" s="70"/>
    </row>
    <row r="2" spans="1:13" ht="15" x14ac:dyDescent="0.25">
      <c r="A2" s="2"/>
      <c r="B2" s="2"/>
      <c r="C2" s="2"/>
      <c r="D2" s="2"/>
      <c r="E2" s="2"/>
      <c r="F2" s="2"/>
    </row>
    <row r="3" spans="1:13" s="1" customFormat="1" ht="85.5" x14ac:dyDescent="0.2">
      <c r="A3" s="3" t="s">
        <v>0</v>
      </c>
      <c r="B3" s="3" t="s">
        <v>150</v>
      </c>
      <c r="C3" s="3" t="s">
        <v>158</v>
      </c>
      <c r="D3" s="3" t="s">
        <v>88</v>
      </c>
      <c r="E3" s="3" t="s">
        <v>159</v>
      </c>
      <c r="F3" s="3" t="s">
        <v>89</v>
      </c>
    </row>
    <row r="4" spans="1:13" s="1" customFormat="1" ht="1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3" ht="30" x14ac:dyDescent="0.25">
      <c r="A5" s="5" t="s">
        <v>69</v>
      </c>
      <c r="B5" s="6">
        <v>42210.6</v>
      </c>
      <c r="C5" s="27">
        <f>C6+C7+C8+C9</f>
        <v>25745.800000000003</v>
      </c>
      <c r="D5" s="27">
        <f t="shared" ref="D5:D9" si="0">C5/B5*100</f>
        <v>60.993684050925602</v>
      </c>
      <c r="E5" s="27">
        <f>E6+E7+E8+E9</f>
        <v>-54808.299999999996</v>
      </c>
      <c r="F5" s="6">
        <f>C5-E5</f>
        <v>80554.100000000006</v>
      </c>
    </row>
    <row r="6" spans="1:13" ht="30" x14ac:dyDescent="0.25">
      <c r="A6" s="7" t="s">
        <v>65</v>
      </c>
      <c r="B6" s="8">
        <v>0</v>
      </c>
      <c r="C6" s="28">
        <v>0</v>
      </c>
      <c r="D6" s="27"/>
      <c r="E6" s="28">
        <v>0</v>
      </c>
      <c r="F6" s="6">
        <f t="shared" ref="F6:F9" si="1">C6-E6</f>
        <v>0</v>
      </c>
    </row>
    <row r="7" spans="1:13" ht="45" x14ac:dyDescent="0.25">
      <c r="A7" s="9" t="s">
        <v>66</v>
      </c>
      <c r="B7" s="10">
        <v>-8004</v>
      </c>
      <c r="C7" s="26">
        <v>-6003</v>
      </c>
      <c r="D7" s="27"/>
      <c r="E7" s="26">
        <v>0</v>
      </c>
      <c r="F7" s="6">
        <f t="shared" si="1"/>
        <v>-6003</v>
      </c>
      <c r="M7" t="s">
        <v>86</v>
      </c>
    </row>
    <row r="8" spans="1:13" ht="30" x14ac:dyDescent="0.25">
      <c r="A8" s="9" t="s">
        <v>67</v>
      </c>
      <c r="B8" s="10">
        <v>1100</v>
      </c>
      <c r="C8" s="26">
        <v>7791.6</v>
      </c>
      <c r="D8" s="27"/>
      <c r="E8" s="26">
        <v>9307.4</v>
      </c>
      <c r="F8" s="6">
        <f t="shared" si="1"/>
        <v>-1515.7999999999993</v>
      </c>
    </row>
    <row r="9" spans="1:13" ht="30" x14ac:dyDescent="0.25">
      <c r="A9" s="9" t="s">
        <v>68</v>
      </c>
      <c r="B9" s="10">
        <v>48693</v>
      </c>
      <c r="C9" s="26">
        <v>23957.200000000001</v>
      </c>
      <c r="D9" s="27">
        <f t="shared" si="0"/>
        <v>49.200501098720558</v>
      </c>
      <c r="E9" s="26">
        <v>-64115.7</v>
      </c>
      <c r="F9" s="6">
        <f t="shared" si="1"/>
        <v>88072.9</v>
      </c>
    </row>
    <row r="11" spans="1:13" x14ac:dyDescent="0.2">
      <c r="K11" t="s">
        <v>86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Козлова</dc:creator>
  <cp:lastModifiedBy>Рязанова Лариса Анатольевна</cp:lastModifiedBy>
  <cp:lastPrinted>2025-09-10T07:20:24Z</cp:lastPrinted>
  <dcterms:created xsi:type="dcterms:W3CDTF">2021-07-16T11:47:31Z</dcterms:created>
  <dcterms:modified xsi:type="dcterms:W3CDTF">2025-11-25T08:03:12Z</dcterms:modified>
</cp:coreProperties>
</file>