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1\Finypr\Exchange\!Рязанова Лариса Анатольевна\на сайт отчеты\2025\1 полуг. 2025\"/>
    </mc:Choice>
  </mc:AlternateContent>
  <bookViews>
    <workbookView xWindow="0" yWindow="0" windowWidth="28800" windowHeight="11565" activeTab="2"/>
  </bookViews>
  <sheets>
    <sheet name="Доходы" sheetId="4" r:id="rId1"/>
    <sheet name="Расходы" sheetId="3" r:id="rId2"/>
    <sheet name="Источники" sheetId="2" r:id="rId3"/>
  </sheets>
  <definedNames>
    <definedName name="__bookmark_1">#REF!</definedName>
    <definedName name="__bookmark_2">#REF!</definedName>
    <definedName name="__bookmark_6">#REF!</definedName>
    <definedName name="__bookmark_7">#REF!</definedName>
  </definedNames>
  <calcPr calcId="162913"/>
</workbook>
</file>

<file path=xl/calcChain.xml><?xml version="1.0" encoding="utf-8"?>
<calcChain xmlns="http://schemas.openxmlformats.org/spreadsheetml/2006/main">
  <c r="F6" i="2" l="1"/>
  <c r="F7" i="2"/>
  <c r="F8" i="2"/>
  <c r="F9" i="2"/>
  <c r="F5" i="2"/>
  <c r="H12" i="4" l="1"/>
  <c r="G12" i="4"/>
  <c r="E12" i="4"/>
  <c r="C12" i="4"/>
  <c r="B12" i="4"/>
  <c r="E30" i="4"/>
  <c r="E15" i="4"/>
  <c r="E5" i="2" l="1"/>
  <c r="H44" i="3"/>
  <c r="H36" i="3"/>
  <c r="H17" i="3"/>
  <c r="G19" i="3"/>
  <c r="J19" i="3"/>
  <c r="D17" i="3"/>
  <c r="C17" i="3"/>
  <c r="G18" i="3"/>
  <c r="J18" i="3"/>
  <c r="E18" i="3"/>
  <c r="I49" i="3"/>
  <c r="I47" i="3"/>
  <c r="I44" i="3"/>
  <c r="I39" i="3"/>
  <c r="I36" i="3"/>
  <c r="I29" i="3"/>
  <c r="I25" i="3"/>
  <c r="I21" i="3"/>
  <c r="I17" i="3"/>
  <c r="I15" i="3"/>
  <c r="I7" i="3"/>
  <c r="F49" i="3"/>
  <c r="F47" i="3"/>
  <c r="F44" i="3"/>
  <c r="F39" i="3"/>
  <c r="F36" i="3"/>
  <c r="F29" i="3"/>
  <c r="F25" i="3"/>
  <c r="F21" i="3"/>
  <c r="F17" i="3"/>
  <c r="F15" i="3"/>
  <c r="F7" i="3"/>
  <c r="H37" i="4"/>
  <c r="H36" i="4" s="1"/>
  <c r="H30" i="4"/>
  <c r="H20" i="4"/>
  <c r="H15" i="4"/>
  <c r="H10" i="4"/>
  <c r="E37" i="4"/>
  <c r="E36" i="4" s="1"/>
  <c r="E20" i="4"/>
  <c r="E10" i="4"/>
  <c r="E9" i="4" s="1"/>
  <c r="I6" i="3" l="1"/>
  <c r="F6" i="3"/>
  <c r="H9" i="4"/>
  <c r="H8" i="4" s="1"/>
  <c r="E8" i="4"/>
  <c r="J8" i="3"/>
  <c r="J9" i="3"/>
  <c r="J10" i="3"/>
  <c r="J11" i="3"/>
  <c r="J12" i="3"/>
  <c r="J13" i="3"/>
  <c r="J14" i="3"/>
  <c r="J16" i="3"/>
  <c r="J20" i="3"/>
  <c r="J22" i="3"/>
  <c r="J23" i="3"/>
  <c r="J24" i="3"/>
  <c r="J26" i="3"/>
  <c r="J27" i="3"/>
  <c r="J28" i="3"/>
  <c r="J30" i="3"/>
  <c r="J31" i="3"/>
  <c r="J32" i="3"/>
  <c r="J33" i="3"/>
  <c r="J34" i="3"/>
  <c r="J35" i="3"/>
  <c r="J37" i="3"/>
  <c r="J38" i="3"/>
  <c r="J40" i="3"/>
  <c r="J41" i="3"/>
  <c r="J42" i="3"/>
  <c r="J43" i="3"/>
  <c r="J44" i="3"/>
  <c r="J45" i="3"/>
  <c r="J46" i="3"/>
  <c r="J48" i="3"/>
  <c r="J50" i="3"/>
  <c r="J51" i="3"/>
  <c r="J52" i="3"/>
  <c r="H15" i="3"/>
  <c r="J15" i="3" s="1"/>
  <c r="G38" i="3"/>
  <c r="H7" i="3"/>
  <c r="J7" i="3" s="1"/>
  <c r="C7" i="3"/>
  <c r="H49" i="3"/>
  <c r="J49" i="3" s="1"/>
  <c r="H47" i="3"/>
  <c r="J47" i="3" s="1"/>
  <c r="H39" i="3"/>
  <c r="J39" i="3" s="1"/>
  <c r="J36" i="3"/>
  <c r="H29" i="3"/>
  <c r="J29" i="3" s="1"/>
  <c r="H25" i="3"/>
  <c r="J25" i="3" s="1"/>
  <c r="H21" i="3"/>
  <c r="J21" i="3" s="1"/>
  <c r="J17" i="3"/>
  <c r="I11" i="4"/>
  <c r="I13" i="4"/>
  <c r="I16" i="4"/>
  <c r="I17" i="4"/>
  <c r="I18" i="4"/>
  <c r="I19" i="4"/>
  <c r="I21" i="4"/>
  <c r="I22" i="4"/>
  <c r="I23" i="4"/>
  <c r="I24" i="4"/>
  <c r="I25" i="4"/>
  <c r="I26" i="4"/>
  <c r="I27" i="4"/>
  <c r="I28" i="4"/>
  <c r="I29" i="4"/>
  <c r="I31" i="4"/>
  <c r="I32" i="4"/>
  <c r="I33" i="4"/>
  <c r="I34" i="4"/>
  <c r="I35" i="4"/>
  <c r="I38" i="4"/>
  <c r="I39" i="4"/>
  <c r="I40" i="4"/>
  <c r="I41" i="4"/>
  <c r="I42" i="4"/>
  <c r="I43" i="4"/>
  <c r="I44" i="4"/>
  <c r="I45" i="4"/>
  <c r="H6" i="3" l="1"/>
  <c r="J6" i="3" s="1"/>
  <c r="G37" i="4"/>
  <c r="G30" i="4"/>
  <c r="I30" i="4" s="1"/>
  <c r="G20" i="4"/>
  <c r="I20" i="4" s="1"/>
  <c r="G15" i="4"/>
  <c r="I15" i="4" s="1"/>
  <c r="I12" i="4"/>
  <c r="G10" i="4"/>
  <c r="I10" i="4" s="1"/>
  <c r="G36" i="4" l="1"/>
  <c r="I36" i="4" s="1"/>
  <c r="I37" i="4"/>
  <c r="G9" i="4"/>
  <c r="G8" i="4" l="1"/>
  <c r="I8" i="4" s="1"/>
  <c r="I9" i="4"/>
  <c r="D9" i="2"/>
  <c r="C5" i="2"/>
  <c r="D5" i="2" s="1"/>
  <c r="E52" i="3" l="1"/>
  <c r="G52" i="3"/>
  <c r="G9" i="3"/>
  <c r="G10" i="3"/>
  <c r="G11" i="3"/>
  <c r="G12" i="3"/>
  <c r="G13" i="3"/>
  <c r="G14" i="3"/>
  <c r="G16" i="3"/>
  <c r="G20" i="3"/>
  <c r="G22" i="3"/>
  <c r="G23" i="3"/>
  <c r="G24" i="3"/>
  <c r="G26" i="3"/>
  <c r="G27" i="3"/>
  <c r="G28" i="3"/>
  <c r="G30" i="3"/>
  <c r="G31" i="3"/>
  <c r="G32" i="3"/>
  <c r="G33" i="3"/>
  <c r="G34" i="3"/>
  <c r="G35" i="3"/>
  <c r="G37" i="3"/>
  <c r="G40" i="3"/>
  <c r="G41" i="3"/>
  <c r="G42" i="3"/>
  <c r="G43" i="3"/>
  <c r="G46" i="3"/>
  <c r="G48" i="3"/>
  <c r="G50" i="3"/>
  <c r="G51" i="3"/>
  <c r="E9" i="3"/>
  <c r="E10" i="3"/>
  <c r="E11" i="3"/>
  <c r="E12" i="3"/>
  <c r="E13" i="3"/>
  <c r="E14" i="3"/>
  <c r="E16" i="3"/>
  <c r="E20" i="3"/>
  <c r="E22" i="3"/>
  <c r="E23" i="3"/>
  <c r="E24" i="3"/>
  <c r="E26" i="3"/>
  <c r="E27" i="3"/>
  <c r="E28" i="3"/>
  <c r="E30" i="3"/>
  <c r="E31" i="3"/>
  <c r="E32" i="3"/>
  <c r="E33" i="3"/>
  <c r="E35" i="3"/>
  <c r="E37" i="3"/>
  <c r="E40" i="3"/>
  <c r="E41" i="3"/>
  <c r="E42" i="3"/>
  <c r="E43" i="3"/>
  <c r="E46" i="3"/>
  <c r="E48" i="3"/>
  <c r="E50" i="3"/>
  <c r="E51" i="3"/>
  <c r="D36" i="3"/>
  <c r="G36" i="3" s="1"/>
  <c r="C36" i="3"/>
  <c r="D44" i="3"/>
  <c r="G44" i="3" s="1"/>
  <c r="C44" i="3"/>
  <c r="E36" i="3" l="1"/>
  <c r="E44" i="3"/>
  <c r="D21" i="3"/>
  <c r="C21" i="3"/>
  <c r="D49" i="3"/>
  <c r="C49" i="3"/>
  <c r="D47" i="3"/>
  <c r="C47" i="3"/>
  <c r="D39" i="3"/>
  <c r="C39" i="3"/>
  <c r="D29" i="3"/>
  <c r="G29" i="3" s="1"/>
  <c r="C29" i="3"/>
  <c r="D25" i="3"/>
  <c r="G25" i="3" s="1"/>
  <c r="C25" i="3"/>
  <c r="D15" i="3"/>
  <c r="G15" i="3" s="1"/>
  <c r="C15" i="3"/>
  <c r="D7" i="3"/>
  <c r="F11" i="4"/>
  <c r="F13" i="4"/>
  <c r="F16" i="4"/>
  <c r="F17" i="4"/>
  <c r="F18" i="4"/>
  <c r="F19" i="4"/>
  <c r="F21" i="4"/>
  <c r="F22" i="4"/>
  <c r="F23" i="4"/>
  <c r="F24" i="4"/>
  <c r="F25" i="4"/>
  <c r="F26" i="4"/>
  <c r="F27" i="4"/>
  <c r="F28" i="4"/>
  <c r="F29" i="4"/>
  <c r="F31" i="4"/>
  <c r="F32" i="4"/>
  <c r="F33" i="4"/>
  <c r="F34" i="4"/>
  <c r="F35" i="4"/>
  <c r="F38" i="4"/>
  <c r="F39" i="4"/>
  <c r="F40" i="4"/>
  <c r="F41" i="4"/>
  <c r="F42" i="4"/>
  <c r="F43" i="4"/>
  <c r="F44" i="4"/>
  <c r="F45" i="4"/>
  <c r="D11" i="4"/>
  <c r="D13" i="4"/>
  <c r="D16" i="4"/>
  <c r="D18" i="4"/>
  <c r="D19" i="4"/>
  <c r="D24" i="4"/>
  <c r="D25" i="4"/>
  <c r="D26" i="4"/>
  <c r="D27" i="4"/>
  <c r="D28" i="4"/>
  <c r="D29" i="4"/>
  <c r="D31" i="4"/>
  <c r="D32" i="4"/>
  <c r="D33" i="4"/>
  <c r="D34" i="4"/>
  <c r="D39" i="4"/>
  <c r="D40" i="4"/>
  <c r="E29" i="3" l="1"/>
  <c r="E25" i="3"/>
  <c r="G39" i="3"/>
  <c r="E39" i="3"/>
  <c r="G17" i="3"/>
  <c r="E17" i="3"/>
  <c r="G47" i="3"/>
  <c r="E47" i="3"/>
  <c r="E21" i="3"/>
  <c r="G21" i="3"/>
  <c r="G49" i="3"/>
  <c r="E49" i="3"/>
  <c r="E15" i="3"/>
  <c r="E7" i="3"/>
  <c r="G7" i="3"/>
  <c r="C6" i="3"/>
  <c r="D6" i="3"/>
  <c r="G6" i="3" s="1"/>
  <c r="C15" i="4"/>
  <c r="F15" i="4" s="1"/>
  <c r="B15" i="4"/>
  <c r="C37" i="4"/>
  <c r="B37" i="4"/>
  <c r="B36" i="4" s="1"/>
  <c r="C30" i="4"/>
  <c r="F30" i="4" s="1"/>
  <c r="B30" i="4"/>
  <c r="D30" i="4" s="1"/>
  <c r="C20" i="4"/>
  <c r="B20" i="4"/>
  <c r="F12" i="4"/>
  <c r="C10" i="4"/>
  <c r="F10" i="4" s="1"/>
  <c r="B10" i="4"/>
  <c r="E6" i="3" l="1"/>
  <c r="D15" i="4"/>
  <c r="D12" i="4"/>
  <c r="D10" i="4"/>
  <c r="B9" i="4"/>
  <c r="B8" i="4" s="1"/>
  <c r="F20" i="4"/>
  <c r="C9" i="4"/>
  <c r="F9" i="4" s="1"/>
  <c r="C36" i="4"/>
  <c r="F37" i="4"/>
  <c r="D37" i="4"/>
  <c r="D9" i="4" l="1"/>
  <c r="F36" i="4"/>
  <c r="D36" i="4"/>
  <c r="C8" i="4"/>
  <c r="D8" i="4" l="1"/>
  <c r="F8" i="4"/>
</calcChain>
</file>

<file path=xl/sharedStrings.xml><?xml version="1.0" encoding="utf-8"?>
<sst xmlns="http://schemas.openxmlformats.org/spreadsheetml/2006/main" count="197" uniqueCount="160">
  <si>
    <t>Наименование показателя</t>
  </si>
  <si>
    <t>1</t>
  </si>
  <si>
    <t>2</t>
  </si>
  <si>
    <t>3</t>
  </si>
  <si>
    <t>4</t>
  </si>
  <si>
    <t>5</t>
  </si>
  <si>
    <t>6</t>
  </si>
  <si>
    <t>НАЛОГОВЫЕ И НЕНАЛОГОВЫЕ ДОХОДЫ</t>
  </si>
  <si>
    <t>НАЛОГИ НА ПРИБЫЛЬ, ДОХОДЫ</t>
  </si>
  <si>
    <t>Налог на доходы физических лиц</t>
  </si>
  <si>
    <t>НАЛОГИ НА ТОВАРЫ (РАБОТЫ, УСЛУГИ) РЕАЛИЗУЕМЫЕ НА ТЕРРИТОРИИ РОССИЙСКОЙ ФЕДЕРАЦИИ</t>
  </si>
  <si>
    <t>Акцизы по подакцизным товарам (продукции)</t>
  </si>
  <si>
    <t>НАЛОГИ НА СОВОКУПНЫЙ ДОХОД</t>
  </si>
  <si>
    <t>Единый сельскохозяйственный налог</t>
  </si>
  <si>
    <t>НАЛОГИ НА ИМУЩЕСТВО</t>
  </si>
  <si>
    <t>ГОСУДАРСТВЕННАЯ ПОШЛИНА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</si>
  <si>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</si>
  <si>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</si>
  <si>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</si>
  <si>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</si>
  <si>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</si>
  <si>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</si>
  <si>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</si>
  <si>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</si>
  <si>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</si>
  <si>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Субсидии бюджетам субъектов Российской Федерации и муниципальных образований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</si>
  <si>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</si>
  <si>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</si>
  <si>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ПРОЧИЕ БЕЗВОЗМЕЗДНЫЕ ПОСТУПЛЕНИЯ</t>
  </si>
  <si>
    <t>ДОХОДЫ БЮДЖЕТОВ БЮДЖЕТНОЙ СИСТЕМЫ РФ ОТ ВОЗВРАТА ОСТАТКОВ СУБСИДИЙ И СУБВЕНЦИЙ ПРОШЛЫХ ЛЕТ</t>
  </si>
  <si>
    <t>ВОЗВРАТ ОСТАТКОВ СУБСИДИЙ И СУБВЕНЦИЙ ПРОШЛЫХ ЛЕТ</t>
  </si>
  <si>
    <t>Д О Х О Д Ы - всего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</si>
  <si>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</si>
  <si>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</si>
  <si>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</si>
  <si>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</si>
  <si>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</si>
  <si>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</si>
  <si>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</si>
  <si>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</si>
  <si>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</si>
  <si>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</si>
  <si>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</si>
  <si>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</si>
  <si>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</si>
  <si>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</si>
  <si>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</si>
  <si>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</si>
  <si>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</si>
  <si>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</si>
  <si>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</si>
  <si>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</si>
  <si>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</si>
  <si>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</si>
  <si>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</si>
  <si>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</si>
  <si>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</si>
  <si>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</si>
  <si>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</si>
  <si>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</si>
  <si>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</si>
  <si>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</si>
  <si>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</si>
  <si>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</si>
  <si>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ОБСЛУЖИВАНИЕ ГОСУДАРСТВЕННОГО И МУНИЦИПАЛЬНОГО ДОЛГА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</si>
  <si>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</si>
  <si>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</si>
  <si>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Иные источники внутреннего финансирования дефицитов бюджетов</t>
  </si>
  <si>
    <t>Изменение остатков средств на счетах по учету средств бюджета</t>
  </si>
  <si>
    <t>ИСТОЧНИКИ ФИНАНСИРОВАНИЯ ДЕФИЦИТА БЮДЖЕТА - всего</t>
  </si>
  <si>
    <t>Единый налог на вмененный доход</t>
  </si>
  <si>
    <t>Налог на имущество физических лиц</t>
  </si>
  <si>
    <t>Земельный налог с организаций</t>
  </si>
  <si>
    <t>Земельный налог с физических лиц</t>
  </si>
  <si>
    <t>ДОХОДЫ ОТ ИСПОЛЬЗОВАНИЯ ИМУЩЕСТВА, НАХОДЯЩЕГОСЯ В МУНИЦИПАЛЬНОЙ СОБСТВЕННОСТИ</t>
  </si>
  <si>
    <t>Доходы от аренды за земельные участки</t>
  </si>
  <si>
    <t>Доходы от сдачи в аренду имущества</t>
  </si>
  <si>
    <t>Р А С Х О Д Ы -всего</t>
  </si>
  <si>
    <t>Обслуживание государственого внутреннего и муниципального долга</t>
  </si>
  <si>
    <t>Результат исполнения бюджета(ДЕФИЦИТ/ПРОФИЦИТ)</t>
  </si>
  <si>
    <t>УСН</t>
  </si>
  <si>
    <t>Другие вопросы в области национальной безопасности и правоохранительной деятельности</t>
  </si>
  <si>
    <t>МЕЖБЮДЖЕТНЫЕ ТРАНСФЕРТЫ ОБЩЕГО ХАРАКТЕРА БЮДЖЕТАМ БЮДЖЕТНОЙ СИСТЕМЫ РОССИЙСКОЙ ФЕДЕРАЦИИ</t>
  </si>
  <si>
    <t>Прочие межбюджетные трансферты общего характера</t>
  </si>
  <si>
    <t>Дотации на выравнивание бюджетной обеспеченности субъектов Российской Федерации и муниципальных образований</t>
  </si>
  <si>
    <t>1. Доходы  бюджета Прионежского муниципального района</t>
  </si>
  <si>
    <t xml:space="preserve"> </t>
  </si>
  <si>
    <t>тыс. рублей</t>
  </si>
  <si>
    <t>Процент исполнения (гр.3/гр.2*100)</t>
  </si>
  <si>
    <t>Прирост (снижение) к аналогичному периоду прошлого года (гр.3-гр.5)</t>
  </si>
  <si>
    <t>Налог, взимаемый в связи с применением патенной системы налогообложения</t>
  </si>
  <si>
    <t>Проценты, полученные от представления бюджетных кредитов</t>
  </si>
  <si>
    <t>Прочие поступления от использования имущества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</si>
  <si>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</si>
  <si>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2. Расходы  бюджета Прионежского муниципального района</t>
  </si>
  <si>
    <t>Раздел, подраздел</t>
  </si>
  <si>
    <t>0100</t>
  </si>
  <si>
    <t>0103</t>
  </si>
  <si>
    <t>0104</t>
  </si>
  <si>
    <t>0105</t>
  </si>
  <si>
    <t>0106</t>
  </si>
  <si>
    <t>0111</t>
  </si>
  <si>
    <t>0113</t>
  </si>
  <si>
    <t>0200</t>
  </si>
  <si>
    <t>0203</t>
  </si>
  <si>
    <t>0300</t>
  </si>
  <si>
    <t>0314</t>
  </si>
  <si>
    <t>0400</t>
  </si>
  <si>
    <t>0405</t>
  </si>
  <si>
    <t>0409</t>
  </si>
  <si>
    <t>0412</t>
  </si>
  <si>
    <t>0500</t>
  </si>
  <si>
    <t>0501</t>
  </si>
  <si>
    <t>0502</t>
  </si>
  <si>
    <t>0503</t>
  </si>
  <si>
    <t>0700</t>
  </si>
  <si>
    <t>0701</t>
  </si>
  <si>
    <t>0702</t>
  </si>
  <si>
    <t>0703</t>
  </si>
  <si>
    <t>0707</t>
  </si>
  <si>
    <t>0709</t>
  </si>
  <si>
    <t>0705</t>
  </si>
  <si>
    <t>Профессиональная подготовка, переподготовка и повышение квалификации</t>
  </si>
  <si>
    <t>0800</t>
  </si>
  <si>
    <t>0801</t>
  </si>
  <si>
    <t>1000</t>
  </si>
  <si>
    <t>1001</t>
  </si>
  <si>
    <t>1003</t>
  </si>
  <si>
    <t>1004</t>
  </si>
  <si>
    <t>1006</t>
  </si>
  <si>
    <t>1100</t>
  </si>
  <si>
    <t>1300</t>
  </si>
  <si>
    <t>1301</t>
  </si>
  <si>
    <t>1400</t>
  </si>
  <si>
    <t>1401</t>
  </si>
  <si>
    <t>1403</t>
  </si>
  <si>
    <t>1105</t>
  </si>
  <si>
    <t>Другие вопросы в области физической культуры и спорта</t>
  </si>
  <si>
    <t>Доходы бюджета Прионежского муниципального района</t>
  </si>
  <si>
    <t>Доходы консолидированного бюджета Прионежского муниципального района</t>
  </si>
  <si>
    <t>Прирост (снижение) к аналогичному периоду прошлого года (гр.7-гр.8)</t>
  </si>
  <si>
    <t>Расходы бюджета Прионежского муниципального района</t>
  </si>
  <si>
    <t>Расходы консолидированного бюджета Прионежского муниципального района</t>
  </si>
  <si>
    <t>Прирост (снижение) к аналогичному периоду прошлого года (гр.8-гр.9)</t>
  </si>
  <si>
    <t>0102</t>
  </si>
  <si>
    <t>0804</t>
  </si>
  <si>
    <t>1101</t>
  </si>
  <si>
    <t>Функционирование высшего должностного лица субъекта Российской Федерации и муниципального образования</t>
  </si>
  <si>
    <t>Другие вопросы в области культуры, кинематографии</t>
  </si>
  <si>
    <t>Физическая культура</t>
  </si>
  <si>
    <t>План на 2025 год</t>
  </si>
  <si>
    <t>0309</t>
  </si>
  <si>
    <t>Гражданская оборона</t>
  </si>
  <si>
    <t>0310</t>
  </si>
  <si>
    <t>Сведения об исполнении  бюджета Прионежского муниципального района за 1 полугодиел 2025 года</t>
  </si>
  <si>
    <t>Факт на 01.07.2025 года</t>
  </si>
  <si>
    <t>Факт на 01.07.2024 года</t>
  </si>
  <si>
    <t>Туристический налог</t>
  </si>
  <si>
    <t>3. Источники финансирования дефицита консолидированного бюджета Прионежского муниципального района</t>
  </si>
  <si>
    <t>Защита населения и территории от чрезвычайных ситуаций природного и техногенного характера, пожарная безопасность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</si>
</sst>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&quot;###,##0"/>
    <numFmt numFmtId="165" formatCode="#,##0\ _₽"/>
    <numFmt numFmtId="166" formatCode="#,###.0"/>
    <numFmt numFmtId="167" formatCode="#,##0.0"/>
  </numFmts>
  <fonts count="10" x14ac:knownFonts="1">
    <font>
      <sz val="10"/>
      <name val="Arial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165" fontId="3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165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0" fillId="0" borderId="0" xfId="0" applyFill="1"/>
    <xf numFmtId="0" fontId="6" fillId="0" borderId="0" xfId="0" applyFont="1" applyFill="1" applyAlignment="1">
      <alignment horizontal="center" vertical="center" wrapText="1"/>
    </xf>
    <xf numFmtId="166" fontId="6" fillId="0" borderId="0" xfId="0" applyNumberFormat="1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vertical="center" wrapText="1"/>
    </xf>
    <xf numFmtId="167" fontId="7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166" fontId="0" fillId="0" borderId="0" xfId="0" applyNumberFormat="1" applyFill="1"/>
    <xf numFmtId="167" fontId="4" fillId="0" borderId="1" xfId="0" applyNumberFormat="1" applyFont="1" applyBorder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/>
    </xf>
    <xf numFmtId="167" fontId="4" fillId="0" borderId="3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3" fontId="8" fillId="0" borderId="2" xfId="0" applyNumberFormat="1" applyFont="1" applyFill="1" applyBorder="1" applyAlignment="1">
      <alignment horizontal="center" vertical="center"/>
    </xf>
    <xf numFmtId="167" fontId="8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4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/>
    </xf>
    <xf numFmtId="166" fontId="8" fillId="0" borderId="12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/>
    </xf>
    <xf numFmtId="167" fontId="8" fillId="0" borderId="7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167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wrapText="1"/>
    </xf>
    <xf numFmtId="166" fontId="6" fillId="0" borderId="7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7" fontId="7" fillId="0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selection activeCell="G43" sqref="G43"/>
    </sheetView>
  </sheetViews>
  <sheetFormatPr defaultRowHeight="12.75" x14ac:dyDescent="0.2"/>
  <cols>
    <col min="1" max="1" width="47" customWidth="1"/>
    <col min="2" max="3" width="17.5703125" customWidth="1"/>
    <col min="4" max="4" width="15.7109375" customWidth="1"/>
    <col min="5" max="6" width="17.5703125" customWidth="1"/>
    <col min="7" max="7" width="16.7109375" customWidth="1"/>
    <col min="8" max="8" width="15.85546875" customWidth="1"/>
    <col min="9" max="9" width="16.42578125" customWidth="1"/>
  </cols>
  <sheetData>
    <row r="1" spans="1:14" s="1" customFormat="1" ht="23.25" customHeight="1" x14ac:dyDescent="0.25">
      <c r="A1" s="54" t="s">
        <v>154</v>
      </c>
      <c r="B1" s="55"/>
      <c r="C1" s="55"/>
      <c r="D1" s="55"/>
      <c r="E1" s="55"/>
      <c r="F1" s="55"/>
    </row>
    <row r="2" spans="1:14" s="1" customFormat="1" x14ac:dyDescent="0.2"/>
    <row r="3" spans="1:14" ht="14.25" x14ac:dyDescent="0.2">
      <c r="A3" s="53" t="s">
        <v>85</v>
      </c>
      <c r="B3" s="53"/>
      <c r="C3" s="53"/>
      <c r="D3" s="53"/>
      <c r="E3" s="53"/>
      <c r="F3" s="53"/>
    </row>
    <row r="4" spans="1:14" x14ac:dyDescent="0.2">
      <c r="F4" t="s">
        <v>87</v>
      </c>
    </row>
    <row r="5" spans="1:14" s="1" customFormat="1" ht="45" customHeight="1" x14ac:dyDescent="0.2">
      <c r="A5" s="56" t="s">
        <v>0</v>
      </c>
      <c r="B5" s="58" t="s">
        <v>138</v>
      </c>
      <c r="C5" s="59"/>
      <c r="D5" s="59"/>
      <c r="E5" s="59"/>
      <c r="F5" s="59"/>
      <c r="G5" s="60" t="s">
        <v>139</v>
      </c>
      <c r="H5" s="60"/>
      <c r="I5" s="60"/>
    </row>
    <row r="6" spans="1:14" ht="85.5" x14ac:dyDescent="0.2">
      <c r="A6" s="57"/>
      <c r="B6" s="35" t="s">
        <v>150</v>
      </c>
      <c r="C6" s="36" t="s">
        <v>155</v>
      </c>
      <c r="D6" s="36" t="s">
        <v>88</v>
      </c>
      <c r="E6" s="36" t="s">
        <v>156</v>
      </c>
      <c r="F6" s="38" t="s">
        <v>89</v>
      </c>
      <c r="G6" s="43" t="s">
        <v>155</v>
      </c>
      <c r="H6" s="44" t="s">
        <v>156</v>
      </c>
      <c r="I6" s="41" t="s">
        <v>140</v>
      </c>
    </row>
    <row r="7" spans="1:14" ht="15" x14ac:dyDescent="0.25">
      <c r="A7" s="3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39" t="s">
        <v>6</v>
      </c>
      <c r="G7" s="42">
        <v>7</v>
      </c>
      <c r="H7" s="45">
        <v>8</v>
      </c>
      <c r="I7" s="46">
        <v>9</v>
      </c>
    </row>
    <row r="8" spans="1:14" s="14" customFormat="1" ht="14.25" x14ac:dyDescent="0.2">
      <c r="A8" s="12" t="s">
        <v>31</v>
      </c>
      <c r="B8" s="13">
        <f>B9+B36</f>
        <v>1495401.25</v>
      </c>
      <c r="C8" s="13">
        <f>C9+C36</f>
        <v>714637.8</v>
      </c>
      <c r="D8" s="13">
        <f>C8/B8*100</f>
        <v>47.789033210986013</v>
      </c>
      <c r="E8" s="13">
        <f>E9+E36</f>
        <v>618679.79999999993</v>
      </c>
      <c r="F8" s="40">
        <f>C8-E8</f>
        <v>95958.000000000116</v>
      </c>
      <c r="G8" s="13">
        <f>G9+G36</f>
        <v>762464.2</v>
      </c>
      <c r="H8" s="13">
        <f>H9+H36</f>
        <v>663596.59999999986</v>
      </c>
      <c r="I8" s="47">
        <f>G8-H8</f>
        <v>98867.600000000093</v>
      </c>
      <c r="J8" s="14" t="s">
        <v>86</v>
      </c>
    </row>
    <row r="9" spans="1:14" ht="21.75" customHeight="1" x14ac:dyDescent="0.25">
      <c r="A9" s="9" t="s">
        <v>7</v>
      </c>
      <c r="B9" s="11">
        <f>B10+B12+B15+B20+B24+B25+B30+B32+B33+B34+B35</f>
        <v>622842.85000000009</v>
      </c>
      <c r="C9" s="11">
        <f>C10+C12+C15+C20+C24+C25+C30+C32+C33+C34+C35</f>
        <v>269508.5</v>
      </c>
      <c r="D9" s="13">
        <f t="shared" ref="D9:D40" si="0">C9/B9*100</f>
        <v>43.270706246366956</v>
      </c>
      <c r="E9" s="11">
        <f>E10+E12+E15+E20+E24+E25+E30+E32+E33+E34+E35</f>
        <v>259045.1</v>
      </c>
      <c r="F9" s="40">
        <f t="shared" ref="F9:F45" si="1">C9-E9</f>
        <v>10463.399999999994</v>
      </c>
      <c r="G9" s="11">
        <f>G10+G12+G15+G20+G24+G25+G30+G32+G33+G34+G35</f>
        <v>313934.3</v>
      </c>
      <c r="H9" s="11">
        <f>H10+H12+H15+H20+H24+H25+H30+H32+H33+H34+H35</f>
        <v>301761.1999999999</v>
      </c>
      <c r="I9" s="47">
        <f t="shared" ref="I9:I45" si="2">G9-H9</f>
        <v>12173.100000000093</v>
      </c>
      <c r="K9" t="s">
        <v>86</v>
      </c>
    </row>
    <row r="10" spans="1:14" ht="15" x14ac:dyDescent="0.25">
      <c r="A10" s="9" t="s">
        <v>8</v>
      </c>
      <c r="B10" s="11">
        <f>B11</f>
        <v>506601.1</v>
      </c>
      <c r="C10" s="11">
        <f t="shared" ref="C10:H10" si="3">C11</f>
        <v>191380.4</v>
      </c>
      <c r="D10" s="13">
        <f t="shared" si="0"/>
        <v>37.777336053948559</v>
      </c>
      <c r="E10" s="11">
        <f t="shared" ref="E10" si="4">E11</f>
        <v>193693.9</v>
      </c>
      <c r="F10" s="40">
        <f t="shared" si="1"/>
        <v>-2313.5</v>
      </c>
      <c r="G10" s="11">
        <f t="shared" si="3"/>
        <v>211041.1</v>
      </c>
      <c r="H10" s="11">
        <f t="shared" si="3"/>
        <v>213631.9</v>
      </c>
      <c r="I10" s="47">
        <f t="shared" si="2"/>
        <v>-2590.7999999999884</v>
      </c>
      <c r="K10" s="37" t="s">
        <v>86</v>
      </c>
    </row>
    <row r="11" spans="1:14" ht="15" x14ac:dyDescent="0.25">
      <c r="A11" s="9" t="s">
        <v>9</v>
      </c>
      <c r="B11" s="11">
        <v>506601.1</v>
      </c>
      <c r="C11" s="11">
        <v>191380.4</v>
      </c>
      <c r="D11" s="13">
        <f t="shared" si="0"/>
        <v>37.777336053948559</v>
      </c>
      <c r="E11" s="11">
        <v>193693.9</v>
      </c>
      <c r="F11" s="40">
        <f t="shared" si="1"/>
        <v>-2313.5</v>
      </c>
      <c r="G11" s="11">
        <v>211041.1</v>
      </c>
      <c r="H11" s="11">
        <v>213631.9</v>
      </c>
      <c r="I11" s="47">
        <f t="shared" si="2"/>
        <v>-2590.7999999999884</v>
      </c>
    </row>
    <row r="12" spans="1:14" ht="48" customHeight="1" x14ac:dyDescent="0.25">
      <c r="A12" s="9" t="s">
        <v>10</v>
      </c>
      <c r="B12" s="11">
        <f>B13+B14</f>
        <v>221.7</v>
      </c>
      <c r="C12" s="11">
        <f>C13+C14</f>
        <v>145.69999999999999</v>
      </c>
      <c r="D12" s="13">
        <f t="shared" si="0"/>
        <v>65.71944068561119</v>
      </c>
      <c r="E12" s="11">
        <f>E13+E14</f>
        <v>92.6</v>
      </c>
      <c r="F12" s="40">
        <f t="shared" si="1"/>
        <v>53.099999999999994</v>
      </c>
      <c r="G12" s="11">
        <f>G13+G14</f>
        <v>10175.4</v>
      </c>
      <c r="H12" s="11">
        <f>H13+H14</f>
        <v>10671</v>
      </c>
      <c r="I12" s="47">
        <f t="shared" si="2"/>
        <v>-495.60000000000036</v>
      </c>
    </row>
    <row r="13" spans="1:14" ht="18" customHeight="1" x14ac:dyDescent="0.25">
      <c r="A13" s="9" t="s">
        <v>11</v>
      </c>
      <c r="B13" s="11">
        <v>221.7</v>
      </c>
      <c r="C13" s="11">
        <v>145.69999999999999</v>
      </c>
      <c r="D13" s="13">
        <f t="shared" si="0"/>
        <v>65.71944068561119</v>
      </c>
      <c r="E13" s="11">
        <v>92.6</v>
      </c>
      <c r="F13" s="40">
        <f t="shared" si="1"/>
        <v>53.099999999999994</v>
      </c>
      <c r="G13" s="11">
        <v>9998.6</v>
      </c>
      <c r="H13" s="11">
        <v>10671</v>
      </c>
      <c r="I13" s="47">
        <f t="shared" si="2"/>
        <v>-672.39999999999964</v>
      </c>
      <c r="N13" s="37" t="s">
        <v>86</v>
      </c>
    </row>
    <row r="14" spans="1:14" s="1" customFormat="1" ht="18" customHeight="1" x14ac:dyDescent="0.25">
      <c r="A14" s="9" t="s">
        <v>157</v>
      </c>
      <c r="B14" s="11">
        <v>0</v>
      </c>
      <c r="C14" s="11">
        <v>0</v>
      </c>
      <c r="D14" s="13"/>
      <c r="E14" s="11">
        <v>0</v>
      </c>
      <c r="F14" s="40"/>
      <c r="G14" s="11">
        <v>176.8</v>
      </c>
      <c r="H14" s="11">
        <v>0</v>
      </c>
      <c r="I14" s="47"/>
      <c r="N14" s="37"/>
    </row>
    <row r="15" spans="1:14" ht="22.5" customHeight="1" x14ac:dyDescent="0.25">
      <c r="A15" s="9" t="s">
        <v>12</v>
      </c>
      <c r="B15" s="11">
        <f>B16+B17+B18+B19</f>
        <v>6074.4</v>
      </c>
      <c r="C15" s="11">
        <f>C16+C17+C18+C19</f>
        <v>5356.5</v>
      </c>
      <c r="D15" s="13">
        <f t="shared" si="0"/>
        <v>88.181548794942714</v>
      </c>
      <c r="E15" s="11">
        <f>E16+E17+E18+E19</f>
        <v>4306</v>
      </c>
      <c r="F15" s="40">
        <f t="shared" si="1"/>
        <v>1050.5</v>
      </c>
      <c r="G15" s="11">
        <f>G16+G17+G18+G19</f>
        <v>5832.6</v>
      </c>
      <c r="H15" s="11">
        <f>H16+H17+H18+H19</f>
        <v>4492.2999999999993</v>
      </c>
      <c r="I15" s="47">
        <f t="shared" si="2"/>
        <v>1340.3000000000011</v>
      </c>
      <c r="N15" t="s">
        <v>86</v>
      </c>
    </row>
    <row r="16" spans="1:14" s="1" customFormat="1" ht="15" x14ac:dyDescent="0.25">
      <c r="A16" s="9" t="s">
        <v>80</v>
      </c>
      <c r="B16" s="11">
        <v>2109.9</v>
      </c>
      <c r="C16" s="11">
        <v>1281.0999999999999</v>
      </c>
      <c r="D16" s="13">
        <f t="shared" si="0"/>
        <v>60.718517465282709</v>
      </c>
      <c r="E16" s="11">
        <v>1562.2</v>
      </c>
      <c r="F16" s="40">
        <f t="shared" si="1"/>
        <v>-281.10000000000014</v>
      </c>
      <c r="G16" s="11">
        <v>1281.0999999999999</v>
      </c>
      <c r="H16" s="11">
        <v>1562.2</v>
      </c>
      <c r="I16" s="47">
        <f t="shared" si="2"/>
        <v>-281.10000000000014</v>
      </c>
    </row>
    <row r="17" spans="1:15" s="1" customFormat="1" ht="15" x14ac:dyDescent="0.25">
      <c r="A17" s="9" t="s">
        <v>70</v>
      </c>
      <c r="B17" s="11">
        <v>0</v>
      </c>
      <c r="C17" s="11">
        <v>20.7</v>
      </c>
      <c r="D17" s="13"/>
      <c r="E17" s="11">
        <v>9</v>
      </c>
      <c r="F17" s="40">
        <f t="shared" si="1"/>
        <v>11.7</v>
      </c>
      <c r="G17" s="11">
        <v>20.5</v>
      </c>
      <c r="H17" s="11">
        <v>9</v>
      </c>
      <c r="I17" s="47">
        <f t="shared" si="2"/>
        <v>11.5</v>
      </c>
    </row>
    <row r="18" spans="1:15" ht="15" x14ac:dyDescent="0.25">
      <c r="A18" s="9" t="s">
        <v>13</v>
      </c>
      <c r="B18" s="11">
        <v>1229.5</v>
      </c>
      <c r="C18" s="11">
        <v>1111.4000000000001</v>
      </c>
      <c r="D18" s="13">
        <f t="shared" si="0"/>
        <v>90.394469296461992</v>
      </c>
      <c r="E18" s="11">
        <v>434.7</v>
      </c>
      <c r="F18" s="40">
        <f t="shared" si="1"/>
        <v>676.7</v>
      </c>
      <c r="G18" s="11">
        <v>1587.7</v>
      </c>
      <c r="H18" s="11">
        <v>621</v>
      </c>
      <c r="I18" s="47">
        <f t="shared" si="2"/>
        <v>966.7</v>
      </c>
    </row>
    <row r="19" spans="1:15" ht="30" x14ac:dyDescent="0.25">
      <c r="A19" s="9" t="s">
        <v>90</v>
      </c>
      <c r="B19" s="11">
        <v>2735</v>
      </c>
      <c r="C19" s="11">
        <v>2943.3</v>
      </c>
      <c r="D19" s="13">
        <f t="shared" si="0"/>
        <v>107.61608775137113</v>
      </c>
      <c r="E19" s="11">
        <v>2300.1</v>
      </c>
      <c r="F19" s="40">
        <f t="shared" si="1"/>
        <v>643.20000000000027</v>
      </c>
      <c r="G19" s="11">
        <v>2943.3</v>
      </c>
      <c r="H19" s="11">
        <v>2300.1</v>
      </c>
      <c r="I19" s="47">
        <f t="shared" si="2"/>
        <v>643.20000000000027</v>
      </c>
    </row>
    <row r="20" spans="1:15" ht="15" x14ac:dyDescent="0.25">
      <c r="A20" s="9" t="s">
        <v>14</v>
      </c>
      <c r="B20" s="11">
        <f>B21+B22+B23</f>
        <v>0</v>
      </c>
      <c r="C20" s="11">
        <f t="shared" ref="C20" si="5">C21+C22+C23</f>
        <v>0</v>
      </c>
      <c r="D20" s="13">
        <v>0</v>
      </c>
      <c r="E20" s="11">
        <f t="shared" ref="E20" si="6">E21+E22+E23</f>
        <v>0</v>
      </c>
      <c r="F20" s="40">
        <f t="shared" si="1"/>
        <v>0</v>
      </c>
      <c r="G20" s="11">
        <f t="shared" ref="G20:H20" si="7">G21+G22+G23</f>
        <v>7745</v>
      </c>
      <c r="H20" s="11">
        <f t="shared" si="7"/>
        <v>6570.3</v>
      </c>
      <c r="I20" s="47">
        <f t="shared" si="2"/>
        <v>1174.6999999999998</v>
      </c>
    </row>
    <row r="21" spans="1:15" ht="15" x14ac:dyDescent="0.25">
      <c r="A21" s="9" t="s">
        <v>71</v>
      </c>
      <c r="B21" s="11">
        <v>0</v>
      </c>
      <c r="C21" s="11">
        <v>0</v>
      </c>
      <c r="D21" s="13">
        <v>0</v>
      </c>
      <c r="E21" s="11">
        <v>0</v>
      </c>
      <c r="F21" s="40">
        <f t="shared" si="1"/>
        <v>0</v>
      </c>
      <c r="G21" s="11">
        <v>1309.4000000000001</v>
      </c>
      <c r="H21" s="11">
        <v>1434.9</v>
      </c>
      <c r="I21" s="47">
        <f t="shared" si="2"/>
        <v>-125.5</v>
      </c>
    </row>
    <row r="22" spans="1:15" ht="15" x14ac:dyDescent="0.25">
      <c r="A22" s="9" t="s">
        <v>72</v>
      </c>
      <c r="B22" s="11">
        <v>0</v>
      </c>
      <c r="C22" s="11">
        <v>0</v>
      </c>
      <c r="D22" s="13">
        <v>0</v>
      </c>
      <c r="E22" s="11">
        <v>0</v>
      </c>
      <c r="F22" s="40">
        <f t="shared" si="1"/>
        <v>0</v>
      </c>
      <c r="G22" s="11">
        <v>4941</v>
      </c>
      <c r="H22" s="11">
        <v>3497.7</v>
      </c>
      <c r="I22" s="47">
        <f t="shared" si="2"/>
        <v>1443.3000000000002</v>
      </c>
    </row>
    <row r="23" spans="1:15" ht="15" x14ac:dyDescent="0.25">
      <c r="A23" s="9" t="s">
        <v>73</v>
      </c>
      <c r="B23" s="11">
        <v>0</v>
      </c>
      <c r="C23" s="11">
        <v>0</v>
      </c>
      <c r="D23" s="13">
        <v>0</v>
      </c>
      <c r="E23" s="11">
        <v>0</v>
      </c>
      <c r="F23" s="40">
        <f t="shared" si="1"/>
        <v>0</v>
      </c>
      <c r="G23" s="11">
        <v>1494.6</v>
      </c>
      <c r="H23" s="11">
        <v>1637.7</v>
      </c>
      <c r="I23" s="47">
        <f t="shared" si="2"/>
        <v>-143.10000000000014</v>
      </c>
    </row>
    <row r="24" spans="1:15" ht="15" x14ac:dyDescent="0.25">
      <c r="A24" s="9" t="s">
        <v>15</v>
      </c>
      <c r="B24" s="11">
        <v>581.79999999999995</v>
      </c>
      <c r="C24" s="11">
        <v>253</v>
      </c>
      <c r="D24" s="13">
        <f t="shared" si="0"/>
        <v>43.485733929185287</v>
      </c>
      <c r="E24" s="11">
        <v>158.5</v>
      </c>
      <c r="F24" s="40">
        <f t="shared" si="1"/>
        <v>94.5</v>
      </c>
      <c r="G24" s="11">
        <v>254.8</v>
      </c>
      <c r="H24" s="11">
        <v>159.30000000000001</v>
      </c>
      <c r="I24" s="47">
        <f t="shared" si="2"/>
        <v>95.5</v>
      </c>
    </row>
    <row r="25" spans="1:15" s="1" customFormat="1" ht="47.25" customHeight="1" x14ac:dyDescent="0.25">
      <c r="A25" s="9" t="s">
        <v>74</v>
      </c>
      <c r="B25" s="11">
        <v>52013.8</v>
      </c>
      <c r="C25" s="11">
        <v>32376.5</v>
      </c>
      <c r="D25" s="13">
        <f t="shared" si="0"/>
        <v>62.245980874306426</v>
      </c>
      <c r="E25" s="11">
        <v>30970.799999999999</v>
      </c>
      <c r="F25" s="40">
        <f t="shared" si="1"/>
        <v>1405.7000000000007</v>
      </c>
      <c r="G25" s="11">
        <v>36035.699999999997</v>
      </c>
      <c r="H25" s="11">
        <v>33674.400000000001</v>
      </c>
      <c r="I25" s="47">
        <f t="shared" si="2"/>
        <v>2361.2999999999956</v>
      </c>
      <c r="O25" s="1" t="s">
        <v>86</v>
      </c>
    </row>
    <row r="26" spans="1:15" s="1" customFormat="1" ht="29.25" customHeight="1" x14ac:dyDescent="0.25">
      <c r="A26" s="9" t="s">
        <v>91</v>
      </c>
      <c r="B26" s="11">
        <v>36</v>
      </c>
      <c r="C26" s="11">
        <v>9.1999999999999993</v>
      </c>
      <c r="D26" s="13">
        <f t="shared" si="0"/>
        <v>25.555555555555554</v>
      </c>
      <c r="E26" s="11">
        <v>32</v>
      </c>
      <c r="F26" s="40">
        <f t="shared" si="1"/>
        <v>-22.8</v>
      </c>
      <c r="G26" s="11">
        <v>0</v>
      </c>
      <c r="H26" s="11">
        <v>0</v>
      </c>
      <c r="I26" s="47">
        <f t="shared" si="2"/>
        <v>0</v>
      </c>
    </row>
    <row r="27" spans="1:15" s="1" customFormat="1" ht="18" customHeight="1" x14ac:dyDescent="0.25">
      <c r="A27" s="9" t="s">
        <v>75</v>
      </c>
      <c r="B27" s="11">
        <v>44110</v>
      </c>
      <c r="C27" s="11">
        <v>28950.5</v>
      </c>
      <c r="D27" s="13">
        <f t="shared" si="0"/>
        <v>65.632509635003402</v>
      </c>
      <c r="E27" s="11">
        <v>29077.5</v>
      </c>
      <c r="F27" s="40">
        <f t="shared" si="1"/>
        <v>-127</v>
      </c>
      <c r="G27" s="11">
        <v>28988.799999999999</v>
      </c>
      <c r="H27" s="11">
        <v>27553.599999999999</v>
      </c>
      <c r="I27" s="47">
        <f t="shared" si="2"/>
        <v>1435.2000000000007</v>
      </c>
    </row>
    <row r="28" spans="1:15" s="1" customFormat="1" ht="15" x14ac:dyDescent="0.25">
      <c r="A28" s="9" t="s">
        <v>76</v>
      </c>
      <c r="B28" s="11">
        <v>656.9</v>
      </c>
      <c r="C28" s="11">
        <v>268</v>
      </c>
      <c r="D28" s="13">
        <f t="shared" si="0"/>
        <v>40.797686101385295</v>
      </c>
      <c r="E28" s="11">
        <v>365.3</v>
      </c>
      <c r="F28" s="40">
        <f t="shared" si="1"/>
        <v>-97.300000000000011</v>
      </c>
      <c r="G28" s="11">
        <v>3169.5</v>
      </c>
      <c r="H28" s="11">
        <v>2998.9</v>
      </c>
      <c r="I28" s="47">
        <f t="shared" si="2"/>
        <v>170.59999999999991</v>
      </c>
    </row>
    <row r="29" spans="1:15" s="1" customFormat="1" ht="18" customHeight="1" x14ac:dyDescent="0.25">
      <c r="A29" s="9" t="s">
        <v>92</v>
      </c>
      <c r="B29" s="11">
        <v>5429.5</v>
      </c>
      <c r="C29" s="11">
        <v>2234.1</v>
      </c>
      <c r="D29" s="13">
        <f t="shared" si="0"/>
        <v>41.147435307118521</v>
      </c>
      <c r="E29" s="11">
        <v>2083.9</v>
      </c>
      <c r="F29" s="40">
        <f t="shared" si="1"/>
        <v>150.19999999999982</v>
      </c>
      <c r="G29" s="11">
        <v>3872.1</v>
      </c>
      <c r="H29" s="11">
        <v>3100.4</v>
      </c>
      <c r="I29" s="47">
        <f t="shared" si="2"/>
        <v>771.69999999999982</v>
      </c>
    </row>
    <row r="30" spans="1:15" ht="30" x14ac:dyDescent="0.25">
      <c r="A30" s="9" t="s">
        <v>16</v>
      </c>
      <c r="B30" s="11">
        <f>B31</f>
        <v>6564.05</v>
      </c>
      <c r="C30" s="11">
        <f t="shared" ref="C30:H30" si="8">C31</f>
        <v>3170</v>
      </c>
      <c r="D30" s="13">
        <f t="shared" si="0"/>
        <v>48.29335547413563</v>
      </c>
      <c r="E30" s="11">
        <f t="shared" si="8"/>
        <v>4193.6000000000004</v>
      </c>
      <c r="F30" s="40">
        <f t="shared" si="1"/>
        <v>-1023.6000000000004</v>
      </c>
      <c r="G30" s="11">
        <f t="shared" si="8"/>
        <v>3170</v>
      </c>
      <c r="H30" s="11">
        <f t="shared" si="8"/>
        <v>4193.6000000000004</v>
      </c>
      <c r="I30" s="47">
        <f t="shared" si="2"/>
        <v>-1023.6000000000004</v>
      </c>
    </row>
    <row r="31" spans="1:15" ht="30" x14ac:dyDescent="0.25">
      <c r="A31" s="9" t="s">
        <v>17</v>
      </c>
      <c r="B31" s="11">
        <v>6564.05</v>
      </c>
      <c r="C31" s="11">
        <v>3170</v>
      </c>
      <c r="D31" s="13">
        <f t="shared" si="0"/>
        <v>48.29335547413563</v>
      </c>
      <c r="E31" s="11">
        <v>4193.6000000000004</v>
      </c>
      <c r="F31" s="40">
        <f t="shared" si="1"/>
        <v>-1023.6000000000004</v>
      </c>
      <c r="G31" s="11">
        <v>3170</v>
      </c>
      <c r="H31" s="11">
        <v>4193.6000000000004</v>
      </c>
      <c r="I31" s="47">
        <f t="shared" si="2"/>
        <v>-1023.6000000000004</v>
      </c>
    </row>
    <row r="32" spans="1:15" ht="34.5" customHeight="1" x14ac:dyDescent="0.25">
      <c r="A32" s="9" t="s">
        <v>18</v>
      </c>
      <c r="B32" s="11">
        <v>29515.5</v>
      </c>
      <c r="C32" s="11">
        <v>15764.3</v>
      </c>
      <c r="D32" s="13">
        <f t="shared" si="0"/>
        <v>53.410242076197243</v>
      </c>
      <c r="E32" s="11">
        <v>15355.2</v>
      </c>
      <c r="F32" s="40">
        <f t="shared" si="1"/>
        <v>409.09999999999854</v>
      </c>
      <c r="G32" s="11">
        <v>18384.2</v>
      </c>
      <c r="H32" s="11">
        <v>16765.5</v>
      </c>
      <c r="I32" s="47">
        <f t="shared" si="2"/>
        <v>1618.7000000000007</v>
      </c>
    </row>
    <row r="33" spans="1:9" ht="31.5" customHeight="1" x14ac:dyDescent="0.25">
      <c r="A33" s="9" t="s">
        <v>19</v>
      </c>
      <c r="B33" s="11">
        <v>18866</v>
      </c>
      <c r="C33" s="11">
        <v>19950.099999999999</v>
      </c>
      <c r="D33" s="13">
        <f t="shared" si="0"/>
        <v>105.74631612424466</v>
      </c>
      <c r="E33" s="11">
        <v>9706.1</v>
      </c>
      <c r="F33" s="40">
        <f t="shared" si="1"/>
        <v>10243.999999999998</v>
      </c>
      <c r="G33" s="11">
        <v>19990.3</v>
      </c>
      <c r="H33" s="11">
        <v>10185.5</v>
      </c>
      <c r="I33" s="47">
        <f t="shared" si="2"/>
        <v>9804.7999999999993</v>
      </c>
    </row>
    <row r="34" spans="1:9" ht="30" x14ac:dyDescent="0.25">
      <c r="A34" s="9" t="s">
        <v>20</v>
      </c>
      <c r="B34" s="11">
        <v>1404.5</v>
      </c>
      <c r="C34" s="11">
        <v>1094</v>
      </c>
      <c r="D34" s="13">
        <f t="shared" si="0"/>
        <v>77.892488430046285</v>
      </c>
      <c r="E34" s="11">
        <v>574.9</v>
      </c>
      <c r="F34" s="40">
        <f t="shared" si="1"/>
        <v>519.1</v>
      </c>
      <c r="G34" s="11">
        <v>1057.5</v>
      </c>
      <c r="H34" s="11">
        <v>572.1</v>
      </c>
      <c r="I34" s="47">
        <f t="shared" si="2"/>
        <v>485.4</v>
      </c>
    </row>
    <row r="35" spans="1:9" ht="15" x14ac:dyDescent="0.25">
      <c r="A35" s="9" t="s">
        <v>21</v>
      </c>
      <c r="B35" s="11">
        <v>1000</v>
      </c>
      <c r="C35" s="11">
        <v>18</v>
      </c>
      <c r="D35" s="13"/>
      <c r="E35" s="11">
        <v>-6.5</v>
      </c>
      <c r="F35" s="40">
        <f t="shared" si="1"/>
        <v>24.5</v>
      </c>
      <c r="G35" s="11">
        <v>247.7</v>
      </c>
      <c r="H35" s="11">
        <v>845.3</v>
      </c>
      <c r="I35" s="47">
        <f t="shared" si="2"/>
        <v>-597.59999999999991</v>
      </c>
    </row>
    <row r="36" spans="1:9" ht="20.25" customHeight="1" x14ac:dyDescent="0.2">
      <c r="A36" s="12" t="s">
        <v>22</v>
      </c>
      <c r="B36" s="11">
        <f>B37+B42+B44+B45</f>
        <v>872558.39999999991</v>
      </c>
      <c r="C36" s="11">
        <f>C37+C42+C44+C45+C43</f>
        <v>445129.30000000005</v>
      </c>
      <c r="D36" s="13">
        <f t="shared" si="0"/>
        <v>51.01427021962084</v>
      </c>
      <c r="E36" s="11">
        <f>E37+E42+E44+E45+E43</f>
        <v>359634.69999999995</v>
      </c>
      <c r="F36" s="40">
        <f t="shared" si="1"/>
        <v>85494.600000000093</v>
      </c>
      <c r="G36" s="11">
        <f>G37+G42+G44+G45+G43</f>
        <v>448529.9</v>
      </c>
      <c r="H36" s="11">
        <f>H37+H42+H44+H45+H43</f>
        <v>361835.4</v>
      </c>
      <c r="I36" s="47">
        <f t="shared" si="2"/>
        <v>86694.5</v>
      </c>
    </row>
    <row r="37" spans="1:9" ht="50.25" customHeight="1" x14ac:dyDescent="0.25">
      <c r="A37" s="9" t="s">
        <v>23</v>
      </c>
      <c r="B37" s="11">
        <f>B38+B39+B40+B41</f>
        <v>872558.39999999991</v>
      </c>
      <c r="C37" s="11">
        <f t="shared" ref="C37:H37" si="9">C38+C39+C40+C41</f>
        <v>444911.4</v>
      </c>
      <c r="D37" s="13">
        <f t="shared" si="0"/>
        <v>50.989297679100908</v>
      </c>
      <c r="E37" s="11">
        <f t="shared" ref="E37" si="10">E38+E39+E40+E41</f>
        <v>363457.7</v>
      </c>
      <c r="F37" s="40">
        <f t="shared" si="1"/>
        <v>81453.700000000012</v>
      </c>
      <c r="G37" s="11">
        <f t="shared" si="9"/>
        <v>447474.7</v>
      </c>
      <c r="H37" s="11">
        <f t="shared" si="9"/>
        <v>365226.4</v>
      </c>
      <c r="I37" s="47">
        <f t="shared" si="2"/>
        <v>82248.299999999988</v>
      </c>
    </row>
    <row r="38" spans="1:9" ht="28.5" customHeight="1" x14ac:dyDescent="0.25">
      <c r="A38" s="9" t="s">
        <v>24</v>
      </c>
      <c r="B38" s="11">
        <v>0</v>
      </c>
      <c r="C38" s="11">
        <v>0</v>
      </c>
      <c r="D38" s="13"/>
      <c r="E38" s="11">
        <v>0</v>
      </c>
      <c r="F38" s="40">
        <f t="shared" si="1"/>
        <v>0</v>
      </c>
      <c r="G38" s="11">
        <v>0</v>
      </c>
      <c r="H38" s="11">
        <v>0</v>
      </c>
      <c r="I38" s="47">
        <f t="shared" si="2"/>
        <v>0</v>
      </c>
    </row>
    <row r="39" spans="1:9" ht="36" customHeight="1" x14ac:dyDescent="0.25">
      <c r="A39" s="9" t="s">
        <v>25</v>
      </c>
      <c r="B39" s="11">
        <v>129249.2</v>
      </c>
      <c r="C39" s="11">
        <v>27749.5</v>
      </c>
      <c r="D39" s="13">
        <f t="shared" si="0"/>
        <v>21.469765383460786</v>
      </c>
      <c r="E39" s="11">
        <v>23124.799999999999</v>
      </c>
      <c r="F39" s="40">
        <f t="shared" si="1"/>
        <v>4624.7000000000007</v>
      </c>
      <c r="G39" s="11">
        <v>30312.799999999999</v>
      </c>
      <c r="H39" s="11">
        <v>24893.5</v>
      </c>
      <c r="I39" s="47">
        <f t="shared" si="2"/>
        <v>5419.2999999999993</v>
      </c>
    </row>
    <row r="40" spans="1:9" ht="33" customHeight="1" x14ac:dyDescent="0.25">
      <c r="A40" s="9" t="s">
        <v>26</v>
      </c>
      <c r="B40" s="11">
        <v>695627</v>
      </c>
      <c r="C40" s="11">
        <v>389918.5</v>
      </c>
      <c r="D40" s="13">
        <f t="shared" si="0"/>
        <v>56.052812786162697</v>
      </c>
      <c r="E40" s="11">
        <v>313630.90000000002</v>
      </c>
      <c r="F40" s="40">
        <f t="shared" si="1"/>
        <v>76287.599999999977</v>
      </c>
      <c r="G40" s="11">
        <v>389918.5</v>
      </c>
      <c r="H40" s="11">
        <v>313630.90000000002</v>
      </c>
      <c r="I40" s="47">
        <f t="shared" si="2"/>
        <v>76287.599999999977</v>
      </c>
    </row>
    <row r="41" spans="1:9" ht="15" x14ac:dyDescent="0.25">
      <c r="A41" s="9" t="s">
        <v>27</v>
      </c>
      <c r="B41" s="11">
        <v>47682.2</v>
      </c>
      <c r="C41" s="11">
        <v>27243.4</v>
      </c>
      <c r="D41" s="13"/>
      <c r="E41" s="11">
        <v>26702</v>
      </c>
      <c r="F41" s="40">
        <f t="shared" si="1"/>
        <v>541.40000000000146</v>
      </c>
      <c r="G41" s="11">
        <v>27243.4</v>
      </c>
      <c r="H41" s="11">
        <v>26702</v>
      </c>
      <c r="I41" s="47">
        <f t="shared" si="2"/>
        <v>541.40000000000146</v>
      </c>
    </row>
    <row r="42" spans="1:9" ht="15" x14ac:dyDescent="0.25">
      <c r="A42" s="9" t="s">
        <v>28</v>
      </c>
      <c r="B42" s="11">
        <v>0</v>
      </c>
      <c r="C42" s="11">
        <v>162</v>
      </c>
      <c r="D42" s="11">
        <v>0</v>
      </c>
      <c r="E42" s="11">
        <v>65.8</v>
      </c>
      <c r="F42" s="40">
        <f t="shared" si="1"/>
        <v>96.2</v>
      </c>
      <c r="G42" s="11">
        <v>1059.2</v>
      </c>
      <c r="H42" s="11">
        <v>498.4</v>
      </c>
      <c r="I42" s="47">
        <f t="shared" si="2"/>
        <v>560.80000000000007</v>
      </c>
    </row>
    <row r="43" spans="1:9" s="1" customFormat="1" ht="73.5" customHeight="1" x14ac:dyDescent="0.25">
      <c r="A43" s="9" t="s">
        <v>93</v>
      </c>
      <c r="B43" s="11">
        <v>0</v>
      </c>
      <c r="C43" s="11">
        <v>59.9</v>
      </c>
      <c r="D43" s="11">
        <v>0</v>
      </c>
      <c r="E43" s="11">
        <v>0</v>
      </c>
      <c r="F43" s="40">
        <f t="shared" si="1"/>
        <v>59.9</v>
      </c>
      <c r="G43" s="11">
        <v>0</v>
      </c>
      <c r="H43" s="11">
        <v>0</v>
      </c>
      <c r="I43" s="47">
        <f t="shared" si="2"/>
        <v>0</v>
      </c>
    </row>
    <row r="44" spans="1:9" ht="54" customHeight="1" x14ac:dyDescent="0.25">
      <c r="A44" s="9" t="s">
        <v>29</v>
      </c>
      <c r="B44" s="11">
        <v>0</v>
      </c>
      <c r="C44" s="11">
        <v>-4</v>
      </c>
      <c r="D44" s="11">
        <v>0</v>
      </c>
      <c r="E44" s="11">
        <v>0.6</v>
      </c>
      <c r="F44" s="40">
        <f t="shared" si="1"/>
        <v>-4.5999999999999996</v>
      </c>
      <c r="G44" s="11">
        <v>0</v>
      </c>
      <c r="H44" s="11">
        <v>0</v>
      </c>
      <c r="I44" s="47">
        <f t="shared" si="2"/>
        <v>0</v>
      </c>
    </row>
    <row r="45" spans="1:9" ht="30" x14ac:dyDescent="0.25">
      <c r="A45" s="9" t="s">
        <v>30</v>
      </c>
      <c r="B45" s="11">
        <v>0</v>
      </c>
      <c r="C45" s="11">
        <v>0</v>
      </c>
      <c r="D45" s="11">
        <v>0</v>
      </c>
      <c r="E45" s="11">
        <v>-3889.4</v>
      </c>
      <c r="F45" s="40">
        <f t="shared" si="1"/>
        <v>3889.4</v>
      </c>
      <c r="G45" s="11">
        <v>-4</v>
      </c>
      <c r="H45" s="11">
        <v>-3889.4</v>
      </c>
      <c r="I45" s="47">
        <f t="shared" si="2"/>
        <v>3885.4</v>
      </c>
    </row>
  </sheetData>
  <mergeCells count="5">
    <mergeCell ref="A3:F3"/>
    <mergeCell ref="A1:F1"/>
    <mergeCell ref="A5:A6"/>
    <mergeCell ref="B5:F5"/>
    <mergeCell ref="G5:I5"/>
  </mergeCells>
  <pageMargins left="0" right="0" top="0" bottom="0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opLeftCell="A31" workbookViewId="0">
      <selection activeCell="O44" sqref="O44"/>
    </sheetView>
  </sheetViews>
  <sheetFormatPr defaultRowHeight="12.75" x14ac:dyDescent="0.2"/>
  <cols>
    <col min="1" max="1" width="49.85546875" style="24" customWidth="1"/>
    <col min="2" max="2" width="11.7109375" style="25" customWidth="1"/>
    <col min="3" max="3" width="15.28515625" style="15" customWidth="1"/>
    <col min="4" max="4" width="18.42578125" style="15" customWidth="1"/>
    <col min="5" max="5" width="17.28515625" style="15" customWidth="1"/>
    <col min="6" max="6" width="17.5703125" style="15" customWidth="1"/>
    <col min="7" max="7" width="18.85546875" style="15" customWidth="1"/>
    <col min="8" max="8" width="15.7109375" style="15" customWidth="1"/>
    <col min="9" max="9" width="15.85546875" style="15" customWidth="1"/>
    <col min="10" max="10" width="18" style="15" customWidth="1"/>
    <col min="11" max="16384" width="9.140625" style="15"/>
  </cols>
  <sheetData>
    <row r="1" spans="1:15" ht="20.25" customHeight="1" x14ac:dyDescent="0.2">
      <c r="A1" s="61" t="s">
        <v>94</v>
      </c>
      <c r="B1" s="61"/>
      <c r="C1" s="61"/>
      <c r="D1" s="61"/>
      <c r="E1" s="61"/>
      <c r="F1" s="61"/>
      <c r="G1" s="61"/>
    </row>
    <row r="2" spans="1:15" ht="15.75" customHeight="1" x14ac:dyDescent="0.25">
      <c r="A2" s="16"/>
      <c r="B2" s="17"/>
      <c r="C2" s="18"/>
      <c r="D2" s="18"/>
      <c r="E2" s="18"/>
      <c r="F2" s="18"/>
      <c r="G2" s="18"/>
      <c r="J2" s="51" t="s">
        <v>87</v>
      </c>
    </row>
    <row r="3" spans="1:15" ht="35.25" customHeight="1" x14ac:dyDescent="0.25">
      <c r="A3" s="62" t="s">
        <v>0</v>
      </c>
      <c r="B3" s="63" t="s">
        <v>141</v>
      </c>
      <c r="C3" s="63"/>
      <c r="D3" s="63"/>
      <c r="E3" s="63"/>
      <c r="F3" s="63"/>
      <c r="G3" s="64"/>
      <c r="H3" s="65" t="s">
        <v>142</v>
      </c>
      <c r="I3" s="65"/>
      <c r="J3" s="65"/>
    </row>
    <row r="4" spans="1:15" ht="87" customHeight="1" x14ac:dyDescent="0.2">
      <c r="A4" s="62"/>
      <c r="B4" s="48" t="s">
        <v>95</v>
      </c>
      <c r="C4" s="36" t="s">
        <v>150</v>
      </c>
      <c r="D4" s="36" t="s">
        <v>155</v>
      </c>
      <c r="E4" s="36" t="s">
        <v>88</v>
      </c>
      <c r="F4" s="36" t="s">
        <v>156</v>
      </c>
      <c r="G4" s="38" t="s">
        <v>89</v>
      </c>
      <c r="H4" s="36" t="s">
        <v>155</v>
      </c>
      <c r="I4" s="38" t="s">
        <v>156</v>
      </c>
      <c r="J4" s="41" t="s">
        <v>143</v>
      </c>
    </row>
    <row r="5" spans="1:15" ht="15" x14ac:dyDescent="0.25">
      <c r="A5" s="19">
        <v>1</v>
      </c>
      <c r="B5" s="20">
        <v>2</v>
      </c>
      <c r="C5" s="21">
        <v>3</v>
      </c>
      <c r="D5" s="21">
        <v>4</v>
      </c>
      <c r="E5" s="21">
        <v>5</v>
      </c>
      <c r="F5" s="21">
        <v>6</v>
      </c>
      <c r="G5" s="49">
        <v>7</v>
      </c>
      <c r="H5" s="49">
        <v>8</v>
      </c>
      <c r="I5" s="49">
        <v>9</v>
      </c>
      <c r="J5" s="21">
        <v>10</v>
      </c>
    </row>
    <row r="6" spans="1:15" ht="43.5" customHeight="1" x14ac:dyDescent="0.2">
      <c r="A6" s="30" t="s">
        <v>77</v>
      </c>
      <c r="B6" s="31"/>
      <c r="C6" s="32">
        <f>C7+C15+C17+C21+C25+C29+C36+C39+C44+C47+C49</f>
        <v>1538459.4200000002</v>
      </c>
      <c r="D6" s="32">
        <f>D7+D15+D17+D21+D25+D29+D36+D39+D44+D47+D49</f>
        <v>737921.50000000023</v>
      </c>
      <c r="E6" s="32">
        <f>D6/C6*100</f>
        <v>47.964963547754813</v>
      </c>
      <c r="F6" s="32">
        <f>F7+F15+F17+F21+F25+F29+F36+F39+F44+F47+F49</f>
        <v>622962.70000000007</v>
      </c>
      <c r="G6" s="50">
        <f>D6-F6</f>
        <v>114958.80000000016</v>
      </c>
      <c r="H6" s="32">
        <f>H7+H16+H17+H21+H25+H29+H36+H39+H44+H47+H49</f>
        <v>790999.70000000007</v>
      </c>
      <c r="I6" s="32">
        <f>I7+I16+I17+I21+I25+I29+I36+I39+I44+I47+I49</f>
        <v>670262.20000000007</v>
      </c>
      <c r="J6" s="52">
        <f>H6-I6</f>
        <v>120737.5</v>
      </c>
      <c r="M6" s="33" t="s">
        <v>86</v>
      </c>
      <c r="O6" s="33" t="s">
        <v>86</v>
      </c>
    </row>
    <row r="7" spans="1:15" ht="19.5" customHeight="1" x14ac:dyDescent="0.2">
      <c r="A7" s="22" t="s">
        <v>32</v>
      </c>
      <c r="B7" s="29" t="s">
        <v>96</v>
      </c>
      <c r="C7" s="23">
        <f>SUM(C8:C14)</f>
        <v>115965.82</v>
      </c>
      <c r="D7" s="23">
        <f>SUM(D9:D14)</f>
        <v>44688.9</v>
      </c>
      <c r="E7" s="32">
        <f t="shared" ref="E7:E52" si="0">D7/C7*100</f>
        <v>38.536268704002609</v>
      </c>
      <c r="F7" s="23">
        <f>SUM(F9:F14)</f>
        <v>50339.3</v>
      </c>
      <c r="G7" s="50">
        <f t="shared" ref="G7:G52" si="1">D7-F7</f>
        <v>-5650.4000000000015</v>
      </c>
      <c r="H7" s="23">
        <f>SUM(H8:H14)</f>
        <v>73990</v>
      </c>
      <c r="I7" s="23">
        <f>SUM(I8:I14)</f>
        <v>77819.199999999997</v>
      </c>
      <c r="J7" s="52">
        <f t="shared" ref="J7:J52" si="2">H7-I7</f>
        <v>-3829.1999999999971</v>
      </c>
      <c r="M7" s="15" t="s">
        <v>86</v>
      </c>
      <c r="N7" s="33" t="s">
        <v>86</v>
      </c>
    </row>
    <row r="8" spans="1:15" ht="28.5" customHeight="1" x14ac:dyDescent="0.2">
      <c r="A8" s="22" t="s">
        <v>147</v>
      </c>
      <c r="B8" s="29" t="s">
        <v>144</v>
      </c>
      <c r="C8" s="23">
        <v>0</v>
      </c>
      <c r="D8" s="23">
        <v>0</v>
      </c>
      <c r="E8" s="32">
        <v>0</v>
      </c>
      <c r="F8" s="23">
        <v>0</v>
      </c>
      <c r="G8" s="50">
        <v>0</v>
      </c>
      <c r="H8" s="23">
        <v>7614.9</v>
      </c>
      <c r="I8" s="23">
        <v>6606.3</v>
      </c>
      <c r="J8" s="52">
        <f t="shared" si="2"/>
        <v>1008.5999999999995</v>
      </c>
    </row>
    <row r="9" spans="1:15" ht="64.5" customHeight="1" x14ac:dyDescent="0.2">
      <c r="A9" s="22" t="s">
        <v>33</v>
      </c>
      <c r="B9" s="29" t="s">
        <v>97</v>
      </c>
      <c r="C9" s="23">
        <v>2466.02</v>
      </c>
      <c r="D9" s="23">
        <v>897.6</v>
      </c>
      <c r="E9" s="32">
        <f t="shared" si="0"/>
        <v>36.398731559354751</v>
      </c>
      <c r="F9" s="23">
        <v>757.1</v>
      </c>
      <c r="G9" s="50">
        <f t="shared" si="1"/>
        <v>140.5</v>
      </c>
      <c r="H9" s="23">
        <v>903.6</v>
      </c>
      <c r="I9" s="23">
        <v>763.1</v>
      </c>
      <c r="J9" s="52">
        <f t="shared" si="2"/>
        <v>140.5</v>
      </c>
      <c r="N9" s="33" t="s">
        <v>86</v>
      </c>
      <c r="O9" s="15" t="s">
        <v>86</v>
      </c>
    </row>
    <row r="10" spans="1:15" ht="61.5" customHeight="1" x14ac:dyDescent="0.2">
      <c r="A10" s="22" t="s">
        <v>34</v>
      </c>
      <c r="B10" s="29" t="s">
        <v>98</v>
      </c>
      <c r="C10" s="23">
        <v>32339.200000000001</v>
      </c>
      <c r="D10" s="23">
        <v>13758</v>
      </c>
      <c r="E10" s="32">
        <f t="shared" si="0"/>
        <v>42.542796358598849</v>
      </c>
      <c r="F10" s="23">
        <v>11966.1</v>
      </c>
      <c r="G10" s="50">
        <f t="shared" si="1"/>
        <v>1791.8999999999996</v>
      </c>
      <c r="H10" s="23">
        <v>24438.1</v>
      </c>
      <c r="I10" s="23">
        <v>22499.8</v>
      </c>
      <c r="J10" s="52">
        <f t="shared" si="2"/>
        <v>1938.2999999999993</v>
      </c>
    </row>
    <row r="11" spans="1:15" ht="15" x14ac:dyDescent="0.2">
      <c r="A11" s="22" t="s">
        <v>35</v>
      </c>
      <c r="B11" s="29" t="s">
        <v>99</v>
      </c>
      <c r="C11" s="23">
        <v>2.2999999999999998</v>
      </c>
      <c r="D11" s="23">
        <v>0.2</v>
      </c>
      <c r="E11" s="32">
        <f t="shared" si="0"/>
        <v>8.6956521739130448</v>
      </c>
      <c r="F11" s="23">
        <v>0</v>
      </c>
      <c r="G11" s="50">
        <f t="shared" si="1"/>
        <v>0.2</v>
      </c>
      <c r="H11" s="23">
        <v>0</v>
      </c>
      <c r="I11" s="23">
        <v>0</v>
      </c>
      <c r="J11" s="52">
        <f t="shared" si="2"/>
        <v>0</v>
      </c>
    </row>
    <row r="12" spans="1:15" ht="51.75" customHeight="1" x14ac:dyDescent="0.2">
      <c r="A12" s="22" t="s">
        <v>36</v>
      </c>
      <c r="B12" s="29" t="s">
        <v>100</v>
      </c>
      <c r="C12" s="23">
        <v>10235.4</v>
      </c>
      <c r="D12" s="23">
        <v>3576.2</v>
      </c>
      <c r="E12" s="32">
        <f t="shared" si="0"/>
        <v>34.93952361412353</v>
      </c>
      <c r="F12" s="23">
        <v>3633.5</v>
      </c>
      <c r="G12" s="50">
        <f t="shared" si="1"/>
        <v>-57.300000000000182</v>
      </c>
      <c r="H12" s="23">
        <v>3576.2</v>
      </c>
      <c r="I12" s="23">
        <v>3633.5</v>
      </c>
      <c r="J12" s="52">
        <f t="shared" si="2"/>
        <v>-57.300000000000182</v>
      </c>
    </row>
    <row r="13" spans="1:15" ht="15" x14ac:dyDescent="0.2">
      <c r="A13" s="22" t="s">
        <v>37</v>
      </c>
      <c r="B13" s="29" t="s">
        <v>101</v>
      </c>
      <c r="C13" s="23">
        <v>822.5</v>
      </c>
      <c r="D13" s="23">
        <v>0</v>
      </c>
      <c r="E13" s="32">
        <f t="shared" si="0"/>
        <v>0</v>
      </c>
      <c r="F13" s="23">
        <v>0</v>
      </c>
      <c r="G13" s="50">
        <f t="shared" si="1"/>
        <v>0</v>
      </c>
      <c r="H13" s="23">
        <v>0</v>
      </c>
      <c r="I13" s="23">
        <v>0</v>
      </c>
      <c r="J13" s="52">
        <f t="shared" si="2"/>
        <v>0</v>
      </c>
    </row>
    <row r="14" spans="1:15" ht="15" x14ac:dyDescent="0.2">
      <c r="A14" s="22" t="s">
        <v>38</v>
      </c>
      <c r="B14" s="29" t="s">
        <v>102</v>
      </c>
      <c r="C14" s="23">
        <v>70100.399999999994</v>
      </c>
      <c r="D14" s="23">
        <v>26456.9</v>
      </c>
      <c r="E14" s="32">
        <f t="shared" si="0"/>
        <v>37.741439421173069</v>
      </c>
      <c r="F14" s="23">
        <v>33982.6</v>
      </c>
      <c r="G14" s="50">
        <f t="shared" si="1"/>
        <v>-7525.6999999999971</v>
      </c>
      <c r="H14" s="23">
        <v>37457.199999999997</v>
      </c>
      <c r="I14" s="23">
        <v>44316.5</v>
      </c>
      <c r="J14" s="52">
        <f t="shared" si="2"/>
        <v>-6859.3000000000029</v>
      </c>
    </row>
    <row r="15" spans="1:15" ht="15" x14ac:dyDescent="0.2">
      <c r="A15" s="22" t="s">
        <v>39</v>
      </c>
      <c r="B15" s="29" t="s">
        <v>103</v>
      </c>
      <c r="C15" s="23">
        <f>C16</f>
        <v>4310.7</v>
      </c>
      <c r="D15" s="23">
        <f t="shared" ref="D15:F15" si="3">D16</f>
        <v>2125.4</v>
      </c>
      <c r="E15" s="32">
        <f t="shared" si="0"/>
        <v>49.3052172500986</v>
      </c>
      <c r="F15" s="23">
        <f t="shared" si="3"/>
        <v>1710.5</v>
      </c>
      <c r="G15" s="50">
        <f t="shared" si="1"/>
        <v>414.90000000000009</v>
      </c>
      <c r="H15" s="23">
        <f>H16</f>
        <v>2125.4</v>
      </c>
      <c r="I15" s="23">
        <f>I16</f>
        <v>1516.3</v>
      </c>
      <c r="J15" s="52">
        <f t="shared" si="2"/>
        <v>609.10000000000014</v>
      </c>
    </row>
    <row r="16" spans="1:15" ht="20.25" customHeight="1" x14ac:dyDescent="0.2">
      <c r="A16" s="22" t="s">
        <v>40</v>
      </c>
      <c r="B16" s="29" t="s">
        <v>104</v>
      </c>
      <c r="C16" s="23">
        <v>4310.7</v>
      </c>
      <c r="D16" s="23">
        <v>2125.4</v>
      </c>
      <c r="E16" s="32">
        <f t="shared" si="0"/>
        <v>49.3052172500986</v>
      </c>
      <c r="F16" s="23">
        <v>1710.5</v>
      </c>
      <c r="G16" s="50">
        <f t="shared" si="1"/>
        <v>414.90000000000009</v>
      </c>
      <c r="H16" s="23">
        <v>2125.4</v>
      </c>
      <c r="I16" s="23">
        <v>1516.3</v>
      </c>
      <c r="J16" s="52">
        <f t="shared" si="2"/>
        <v>609.10000000000014</v>
      </c>
    </row>
    <row r="17" spans="1:10" ht="28.5" customHeight="1" x14ac:dyDescent="0.2">
      <c r="A17" s="22" t="s">
        <v>41</v>
      </c>
      <c r="B17" s="29" t="s">
        <v>105</v>
      </c>
      <c r="C17" s="23">
        <f>SUM(C18:C20)</f>
        <v>142</v>
      </c>
      <c r="D17" s="23">
        <f>SUM(D18:D20)</f>
        <v>65.5</v>
      </c>
      <c r="E17" s="32">
        <f t="shared" si="0"/>
        <v>46.12676056338028</v>
      </c>
      <c r="F17" s="23">
        <f>SUM(F20)</f>
        <v>25.9</v>
      </c>
      <c r="G17" s="50">
        <f t="shared" si="1"/>
        <v>39.6</v>
      </c>
      <c r="H17" s="23">
        <f>SUM(H18:H20)</f>
        <v>99</v>
      </c>
      <c r="I17" s="23">
        <f>SUM(I20)</f>
        <v>82.1</v>
      </c>
      <c r="J17" s="52">
        <f t="shared" si="2"/>
        <v>16.900000000000006</v>
      </c>
    </row>
    <row r="18" spans="1:10" ht="24.75" customHeight="1" x14ac:dyDescent="0.2">
      <c r="A18" s="22" t="s">
        <v>152</v>
      </c>
      <c r="B18" s="29" t="s">
        <v>151</v>
      </c>
      <c r="C18" s="23">
        <v>72</v>
      </c>
      <c r="D18" s="23">
        <v>22.8</v>
      </c>
      <c r="E18" s="32">
        <f t="shared" si="0"/>
        <v>31.666666666666664</v>
      </c>
      <c r="F18" s="23">
        <v>0</v>
      </c>
      <c r="G18" s="50">
        <f t="shared" si="1"/>
        <v>22.8</v>
      </c>
      <c r="H18" s="23">
        <v>22.8</v>
      </c>
      <c r="I18" s="23">
        <v>0</v>
      </c>
      <c r="J18" s="52">
        <f t="shared" si="2"/>
        <v>22.8</v>
      </c>
    </row>
    <row r="19" spans="1:10" ht="47.25" customHeight="1" x14ac:dyDescent="0.2">
      <c r="A19" s="22" t="s">
        <v>159</v>
      </c>
      <c r="B19" s="29" t="s">
        <v>153</v>
      </c>
      <c r="C19" s="23">
        <v>0</v>
      </c>
      <c r="D19" s="23">
        <v>0</v>
      </c>
      <c r="E19" s="32">
        <v>0</v>
      </c>
      <c r="F19" s="23">
        <v>0</v>
      </c>
      <c r="G19" s="50">
        <f t="shared" si="1"/>
        <v>0</v>
      </c>
      <c r="H19" s="23">
        <v>14.5</v>
      </c>
      <c r="I19" s="23">
        <v>0</v>
      </c>
      <c r="J19" s="52">
        <f t="shared" si="2"/>
        <v>14.5</v>
      </c>
    </row>
    <row r="20" spans="1:10" ht="43.5" customHeight="1" x14ac:dyDescent="0.2">
      <c r="A20" s="22" t="s">
        <v>81</v>
      </c>
      <c r="B20" s="29" t="s">
        <v>106</v>
      </c>
      <c r="C20" s="23">
        <v>70</v>
      </c>
      <c r="D20" s="23">
        <v>42.7</v>
      </c>
      <c r="E20" s="32">
        <f t="shared" si="0"/>
        <v>61</v>
      </c>
      <c r="F20" s="23">
        <v>25.9</v>
      </c>
      <c r="G20" s="50">
        <f t="shared" si="1"/>
        <v>16.800000000000004</v>
      </c>
      <c r="H20" s="23">
        <v>61.7</v>
      </c>
      <c r="I20" s="23">
        <v>82.1</v>
      </c>
      <c r="J20" s="52">
        <f t="shared" si="2"/>
        <v>-20.399999999999991</v>
      </c>
    </row>
    <row r="21" spans="1:10" ht="15" x14ac:dyDescent="0.2">
      <c r="A21" s="22" t="s">
        <v>42</v>
      </c>
      <c r="B21" s="29" t="s">
        <v>107</v>
      </c>
      <c r="C21" s="23">
        <f>SUM(C22:C24)</f>
        <v>38365.9</v>
      </c>
      <c r="D21" s="23">
        <f t="shared" ref="D21" si="4">SUM(D22:D24)</f>
        <v>4731.6000000000004</v>
      </c>
      <c r="E21" s="32">
        <f t="shared" si="0"/>
        <v>12.332826807138632</v>
      </c>
      <c r="F21" s="23">
        <f t="shared" ref="F21" si="5">SUM(F22:F24)</f>
        <v>4470.7</v>
      </c>
      <c r="G21" s="50">
        <f t="shared" si="1"/>
        <v>260.90000000000055</v>
      </c>
      <c r="H21" s="23">
        <f>SUM(H22:H24)</f>
        <v>19064.099999999999</v>
      </c>
      <c r="I21" s="23">
        <f>SUM(I22:I24)</f>
        <v>19523.400000000001</v>
      </c>
      <c r="J21" s="52">
        <f t="shared" si="2"/>
        <v>-459.30000000000291</v>
      </c>
    </row>
    <row r="22" spans="1:10" ht="15" x14ac:dyDescent="0.2">
      <c r="A22" s="22" t="s">
        <v>43</v>
      </c>
      <c r="B22" s="29" t="s">
        <v>108</v>
      </c>
      <c r="C22" s="23">
        <v>2348.5</v>
      </c>
      <c r="D22" s="23">
        <v>0</v>
      </c>
      <c r="E22" s="32">
        <f t="shared" si="0"/>
        <v>0</v>
      </c>
      <c r="F22" s="23">
        <v>0</v>
      </c>
      <c r="G22" s="50">
        <f t="shared" si="1"/>
        <v>0</v>
      </c>
      <c r="H22" s="23">
        <v>0</v>
      </c>
      <c r="I22" s="23">
        <v>0</v>
      </c>
      <c r="J22" s="52">
        <f t="shared" si="2"/>
        <v>0</v>
      </c>
    </row>
    <row r="23" spans="1:10" ht="15" x14ac:dyDescent="0.2">
      <c r="A23" s="22" t="s">
        <v>44</v>
      </c>
      <c r="B23" s="29" t="s">
        <v>109</v>
      </c>
      <c r="C23" s="23">
        <v>21825.5</v>
      </c>
      <c r="D23" s="23">
        <v>667.5</v>
      </c>
      <c r="E23" s="32">
        <f t="shared" si="0"/>
        <v>3.0583491787129735</v>
      </c>
      <c r="F23" s="23">
        <v>515.79999999999995</v>
      </c>
      <c r="G23" s="50">
        <f t="shared" si="1"/>
        <v>151.70000000000005</v>
      </c>
      <c r="H23" s="23">
        <v>14999.9</v>
      </c>
      <c r="I23" s="23">
        <v>15568.5</v>
      </c>
      <c r="J23" s="52">
        <f t="shared" si="2"/>
        <v>-568.60000000000036</v>
      </c>
    </row>
    <row r="24" spans="1:10" ht="30" x14ac:dyDescent="0.2">
      <c r="A24" s="22" t="s">
        <v>45</v>
      </c>
      <c r="B24" s="29" t="s">
        <v>110</v>
      </c>
      <c r="C24" s="23">
        <v>14191.9</v>
      </c>
      <c r="D24" s="23">
        <v>4064.1</v>
      </c>
      <c r="E24" s="32">
        <f t="shared" si="0"/>
        <v>28.636757587074317</v>
      </c>
      <c r="F24" s="23">
        <v>3954.9</v>
      </c>
      <c r="G24" s="50">
        <f t="shared" si="1"/>
        <v>109.19999999999982</v>
      </c>
      <c r="H24" s="23">
        <v>4064.2</v>
      </c>
      <c r="I24" s="23">
        <v>3954.9</v>
      </c>
      <c r="J24" s="52">
        <f t="shared" si="2"/>
        <v>109.29999999999973</v>
      </c>
    </row>
    <row r="25" spans="1:10" ht="26.25" customHeight="1" x14ac:dyDescent="0.2">
      <c r="A25" s="22" t="s">
        <v>46</v>
      </c>
      <c r="B25" s="29" t="s">
        <v>111</v>
      </c>
      <c r="C25" s="23">
        <f>SUM(C26:C28)</f>
        <v>136070.39999999999</v>
      </c>
      <c r="D25" s="23">
        <f>SUM(D26:D28)</f>
        <v>36700.700000000004</v>
      </c>
      <c r="E25" s="32">
        <f t="shared" si="0"/>
        <v>26.971846926296976</v>
      </c>
      <c r="F25" s="23">
        <f>SUM(F26:F28)</f>
        <v>30051.8</v>
      </c>
      <c r="G25" s="50">
        <f t="shared" si="1"/>
        <v>6648.9000000000051</v>
      </c>
      <c r="H25" s="23">
        <f>SUM(H26:H28)</f>
        <v>48461.1</v>
      </c>
      <c r="I25" s="23">
        <f>SUM(I26:I28)</f>
        <v>40453.300000000003</v>
      </c>
      <c r="J25" s="52">
        <f t="shared" si="2"/>
        <v>8007.7999999999956</v>
      </c>
    </row>
    <row r="26" spans="1:10" ht="15" x14ac:dyDescent="0.2">
      <c r="A26" s="22" t="s">
        <v>47</v>
      </c>
      <c r="B26" s="29" t="s">
        <v>112</v>
      </c>
      <c r="C26" s="23">
        <v>34427.800000000003</v>
      </c>
      <c r="D26" s="23">
        <v>18919.400000000001</v>
      </c>
      <c r="E26" s="32">
        <f t="shared" si="0"/>
        <v>54.953845438860462</v>
      </c>
      <c r="F26" s="23">
        <v>4104.3</v>
      </c>
      <c r="G26" s="50">
        <f t="shared" si="1"/>
        <v>14815.100000000002</v>
      </c>
      <c r="H26" s="23">
        <v>19103.599999999999</v>
      </c>
      <c r="I26" s="23">
        <v>4332.3999999999996</v>
      </c>
      <c r="J26" s="52">
        <f t="shared" si="2"/>
        <v>14771.199999999999</v>
      </c>
    </row>
    <row r="27" spans="1:10" ht="15" x14ac:dyDescent="0.2">
      <c r="A27" s="22" t="s">
        <v>48</v>
      </c>
      <c r="B27" s="29" t="s">
        <v>113</v>
      </c>
      <c r="C27" s="23">
        <v>90543.5</v>
      </c>
      <c r="D27" s="23">
        <v>14155.9</v>
      </c>
      <c r="E27" s="32">
        <f t="shared" si="0"/>
        <v>15.634363593190011</v>
      </c>
      <c r="F27" s="23">
        <v>23130.9</v>
      </c>
      <c r="G27" s="50">
        <f t="shared" si="1"/>
        <v>-8975.0000000000018</v>
      </c>
      <c r="H27" s="23">
        <v>14155.9</v>
      </c>
      <c r="I27" s="23">
        <v>23142.9</v>
      </c>
      <c r="J27" s="52">
        <f t="shared" si="2"/>
        <v>-8987.0000000000018</v>
      </c>
    </row>
    <row r="28" spans="1:10" ht="15" x14ac:dyDescent="0.2">
      <c r="A28" s="22" t="s">
        <v>49</v>
      </c>
      <c r="B28" s="29" t="s">
        <v>114</v>
      </c>
      <c r="C28" s="23">
        <v>11099.1</v>
      </c>
      <c r="D28" s="23">
        <v>3625.4</v>
      </c>
      <c r="E28" s="32">
        <f t="shared" si="0"/>
        <v>32.663909686370971</v>
      </c>
      <c r="F28" s="23">
        <v>2816.6</v>
      </c>
      <c r="G28" s="50">
        <f t="shared" si="1"/>
        <v>808.80000000000018</v>
      </c>
      <c r="H28" s="23">
        <v>15201.6</v>
      </c>
      <c r="I28" s="23">
        <v>12978</v>
      </c>
      <c r="J28" s="52">
        <f t="shared" si="2"/>
        <v>2223.6000000000004</v>
      </c>
    </row>
    <row r="29" spans="1:10" ht="15" x14ac:dyDescent="0.2">
      <c r="A29" s="22" t="s">
        <v>50</v>
      </c>
      <c r="B29" s="29" t="s">
        <v>115</v>
      </c>
      <c r="C29" s="23">
        <f>SUM(C30:C35)</f>
        <v>1134915.1999999997</v>
      </c>
      <c r="D29" s="23">
        <f t="shared" ref="D29" si="6">SUM(D30:D35)</f>
        <v>584379.60000000009</v>
      </c>
      <c r="E29" s="32">
        <f t="shared" si="0"/>
        <v>51.491036510921717</v>
      </c>
      <c r="F29" s="23">
        <f t="shared" ref="F29" si="7">SUM(F30:F35)</f>
        <v>483793.30000000005</v>
      </c>
      <c r="G29" s="50">
        <f t="shared" si="1"/>
        <v>100586.30000000005</v>
      </c>
      <c r="H29" s="23">
        <f>SUM(H30:H35)</f>
        <v>584379.70000000007</v>
      </c>
      <c r="I29" s="23">
        <f>SUM(I30:I35)</f>
        <v>483793.30000000005</v>
      </c>
      <c r="J29" s="52">
        <f t="shared" si="2"/>
        <v>100586.40000000002</v>
      </c>
    </row>
    <row r="30" spans="1:10" ht="15" x14ac:dyDescent="0.2">
      <c r="A30" s="22" t="s">
        <v>51</v>
      </c>
      <c r="B30" s="29" t="s">
        <v>116</v>
      </c>
      <c r="C30" s="23">
        <v>307612.2</v>
      </c>
      <c r="D30" s="23">
        <v>157107.5</v>
      </c>
      <c r="E30" s="32">
        <f t="shared" si="0"/>
        <v>51.073234416580362</v>
      </c>
      <c r="F30" s="23">
        <v>136274.70000000001</v>
      </c>
      <c r="G30" s="50">
        <f t="shared" si="1"/>
        <v>20832.799999999988</v>
      </c>
      <c r="H30" s="23">
        <v>157107.5</v>
      </c>
      <c r="I30" s="23">
        <v>136274.70000000001</v>
      </c>
      <c r="J30" s="52">
        <f t="shared" si="2"/>
        <v>20832.799999999988</v>
      </c>
    </row>
    <row r="31" spans="1:10" ht="15" x14ac:dyDescent="0.2">
      <c r="A31" s="22" t="s">
        <v>52</v>
      </c>
      <c r="B31" s="29" t="s">
        <v>117</v>
      </c>
      <c r="C31" s="23">
        <v>665396.30000000005</v>
      </c>
      <c r="D31" s="23">
        <v>350787.9</v>
      </c>
      <c r="E31" s="32">
        <f t="shared" si="0"/>
        <v>52.71864301018806</v>
      </c>
      <c r="F31" s="23">
        <v>285347</v>
      </c>
      <c r="G31" s="50">
        <f t="shared" si="1"/>
        <v>65440.900000000023</v>
      </c>
      <c r="H31" s="23">
        <v>350788</v>
      </c>
      <c r="I31" s="23">
        <v>285347</v>
      </c>
      <c r="J31" s="52">
        <f t="shared" si="2"/>
        <v>65441</v>
      </c>
    </row>
    <row r="32" spans="1:10" ht="15" x14ac:dyDescent="0.2">
      <c r="A32" s="22" t="s">
        <v>53</v>
      </c>
      <c r="B32" s="29" t="s">
        <v>118</v>
      </c>
      <c r="C32" s="23">
        <v>80103.399999999994</v>
      </c>
      <c r="D32" s="23">
        <v>47534.6</v>
      </c>
      <c r="E32" s="32">
        <f t="shared" si="0"/>
        <v>59.341551045273988</v>
      </c>
      <c r="F32" s="23">
        <v>39602.199999999997</v>
      </c>
      <c r="G32" s="50">
        <f t="shared" si="1"/>
        <v>7932.4000000000015</v>
      </c>
      <c r="H32" s="23">
        <v>47534.6</v>
      </c>
      <c r="I32" s="23">
        <v>39602.199999999997</v>
      </c>
      <c r="J32" s="52">
        <f t="shared" si="2"/>
        <v>7932.4000000000015</v>
      </c>
    </row>
    <row r="33" spans="1:13" ht="30" x14ac:dyDescent="0.2">
      <c r="A33" s="22" t="s">
        <v>122</v>
      </c>
      <c r="B33" s="29" t="s">
        <v>121</v>
      </c>
      <c r="C33" s="23">
        <v>225.9</v>
      </c>
      <c r="D33" s="23">
        <v>103.3</v>
      </c>
      <c r="E33" s="32">
        <f t="shared" si="0"/>
        <v>45.728198317839755</v>
      </c>
      <c r="F33" s="23">
        <v>91.2</v>
      </c>
      <c r="G33" s="50">
        <f t="shared" si="1"/>
        <v>12.099999999999994</v>
      </c>
      <c r="H33" s="23">
        <v>103.3</v>
      </c>
      <c r="I33" s="23">
        <v>91.2</v>
      </c>
      <c r="J33" s="52">
        <f t="shared" si="2"/>
        <v>12.099999999999994</v>
      </c>
    </row>
    <row r="34" spans="1:13" ht="15" x14ac:dyDescent="0.2">
      <c r="A34" s="22" t="s">
        <v>54</v>
      </c>
      <c r="B34" s="29" t="s">
        <v>119</v>
      </c>
      <c r="C34" s="23">
        <v>0</v>
      </c>
      <c r="D34" s="23">
        <v>0</v>
      </c>
      <c r="E34" s="32">
        <v>0</v>
      </c>
      <c r="F34" s="23">
        <v>0</v>
      </c>
      <c r="G34" s="50">
        <f t="shared" si="1"/>
        <v>0</v>
      </c>
      <c r="H34" s="23">
        <v>0</v>
      </c>
      <c r="I34" s="23">
        <v>0</v>
      </c>
      <c r="J34" s="52">
        <f t="shared" si="2"/>
        <v>0</v>
      </c>
    </row>
    <row r="35" spans="1:13" ht="15" x14ac:dyDescent="0.2">
      <c r="A35" s="22" t="s">
        <v>55</v>
      </c>
      <c r="B35" s="29" t="s">
        <v>120</v>
      </c>
      <c r="C35" s="23">
        <v>81577.399999999994</v>
      </c>
      <c r="D35" s="23">
        <v>28846.3</v>
      </c>
      <c r="E35" s="32">
        <f t="shared" si="0"/>
        <v>35.360651356870896</v>
      </c>
      <c r="F35" s="23">
        <v>22478.2</v>
      </c>
      <c r="G35" s="50">
        <f t="shared" si="1"/>
        <v>6368.0999999999985</v>
      </c>
      <c r="H35" s="23">
        <v>28846.3</v>
      </c>
      <c r="I35" s="23">
        <v>22478.2</v>
      </c>
      <c r="J35" s="52">
        <f t="shared" si="2"/>
        <v>6368.0999999999985</v>
      </c>
    </row>
    <row r="36" spans="1:13" ht="15" x14ac:dyDescent="0.2">
      <c r="A36" s="22" t="s">
        <v>56</v>
      </c>
      <c r="B36" s="29" t="s">
        <v>123</v>
      </c>
      <c r="C36" s="23">
        <f>C37</f>
        <v>30471.3</v>
      </c>
      <c r="D36" s="23">
        <f t="shared" ref="D36:F36" si="8">D37</f>
        <v>16230.3</v>
      </c>
      <c r="E36" s="32">
        <f t="shared" si="0"/>
        <v>53.26421911766154</v>
      </c>
      <c r="F36" s="23">
        <f t="shared" si="8"/>
        <v>13533.9</v>
      </c>
      <c r="G36" s="50">
        <f t="shared" si="1"/>
        <v>2696.3999999999996</v>
      </c>
      <c r="H36" s="23">
        <f>H37+H38</f>
        <v>36484.800000000003</v>
      </c>
      <c r="I36" s="23">
        <f>I37</f>
        <v>26828.5</v>
      </c>
      <c r="J36" s="52">
        <f t="shared" si="2"/>
        <v>9656.3000000000029</v>
      </c>
    </row>
    <row r="37" spans="1:13" ht="15" x14ac:dyDescent="0.2">
      <c r="A37" s="22" t="s">
        <v>57</v>
      </c>
      <c r="B37" s="29" t="s">
        <v>124</v>
      </c>
      <c r="C37" s="23">
        <v>30471.3</v>
      </c>
      <c r="D37" s="23">
        <v>16230.3</v>
      </c>
      <c r="E37" s="32">
        <f t="shared" si="0"/>
        <v>53.26421911766154</v>
      </c>
      <c r="F37" s="23">
        <v>13533.9</v>
      </c>
      <c r="G37" s="50">
        <f t="shared" si="1"/>
        <v>2696.3999999999996</v>
      </c>
      <c r="H37" s="23">
        <v>33707.5</v>
      </c>
      <c r="I37" s="23">
        <v>26828.5</v>
      </c>
      <c r="J37" s="52">
        <f t="shared" si="2"/>
        <v>6879</v>
      </c>
      <c r="M37" s="33" t="s">
        <v>86</v>
      </c>
    </row>
    <row r="38" spans="1:13" ht="32.25" customHeight="1" x14ac:dyDescent="0.2">
      <c r="A38" s="22" t="s">
        <v>148</v>
      </c>
      <c r="B38" s="29" t="s">
        <v>145</v>
      </c>
      <c r="C38" s="23">
        <v>0</v>
      </c>
      <c r="D38" s="23">
        <v>0</v>
      </c>
      <c r="E38" s="32"/>
      <c r="F38" s="23">
        <v>0</v>
      </c>
      <c r="G38" s="50">
        <f t="shared" si="1"/>
        <v>0</v>
      </c>
      <c r="H38" s="23">
        <v>2777.3</v>
      </c>
      <c r="I38" s="23">
        <v>4257.5</v>
      </c>
      <c r="J38" s="52">
        <f t="shared" si="2"/>
        <v>-1480.1999999999998</v>
      </c>
      <c r="M38" s="33"/>
    </row>
    <row r="39" spans="1:13" ht="15" x14ac:dyDescent="0.2">
      <c r="A39" s="22" t="s">
        <v>58</v>
      </c>
      <c r="B39" s="29" t="s">
        <v>125</v>
      </c>
      <c r="C39" s="23">
        <f>SUM(C40:C43)</f>
        <v>45294.6</v>
      </c>
      <c r="D39" s="23">
        <f t="shared" ref="D39" si="9">SUM(D40:D43)</f>
        <v>24433.4</v>
      </c>
      <c r="E39" s="32">
        <f t="shared" si="0"/>
        <v>53.943295668799372</v>
      </c>
      <c r="F39" s="23">
        <f t="shared" ref="F39" si="10">SUM(F40:F43)</f>
        <v>18125</v>
      </c>
      <c r="G39" s="50">
        <f t="shared" si="1"/>
        <v>6308.4000000000015</v>
      </c>
      <c r="H39" s="23">
        <f>SUM(H40:H43)</f>
        <v>25521</v>
      </c>
      <c r="I39" s="23">
        <f>SUM(I40:I43)</f>
        <v>19069.199999999997</v>
      </c>
      <c r="J39" s="52">
        <f t="shared" si="2"/>
        <v>6451.8000000000029</v>
      </c>
    </row>
    <row r="40" spans="1:13" ht="15" x14ac:dyDescent="0.2">
      <c r="A40" s="22" t="s">
        <v>59</v>
      </c>
      <c r="B40" s="29" t="s">
        <v>126</v>
      </c>
      <c r="C40" s="23">
        <v>6907.9</v>
      </c>
      <c r="D40" s="23">
        <v>3010.3</v>
      </c>
      <c r="E40" s="32">
        <f t="shared" si="0"/>
        <v>43.577642988462486</v>
      </c>
      <c r="F40" s="23">
        <v>1526</v>
      </c>
      <c r="G40" s="50">
        <f t="shared" si="1"/>
        <v>1484.3000000000002</v>
      </c>
      <c r="H40" s="23">
        <v>4097.8999999999996</v>
      </c>
      <c r="I40" s="23">
        <v>2470.1999999999998</v>
      </c>
      <c r="J40" s="52">
        <f t="shared" si="2"/>
        <v>1627.6999999999998</v>
      </c>
    </row>
    <row r="41" spans="1:13" ht="15" x14ac:dyDescent="0.2">
      <c r="A41" s="22" t="s">
        <v>60</v>
      </c>
      <c r="B41" s="29" t="s">
        <v>127</v>
      </c>
      <c r="C41" s="23">
        <v>18231.400000000001</v>
      </c>
      <c r="D41" s="23">
        <v>6905.4</v>
      </c>
      <c r="E41" s="32">
        <f t="shared" si="0"/>
        <v>37.876411027129016</v>
      </c>
      <c r="F41" s="23">
        <v>6175.4</v>
      </c>
      <c r="G41" s="50">
        <f t="shared" si="1"/>
        <v>730</v>
      </c>
      <c r="H41" s="23">
        <v>6905.4</v>
      </c>
      <c r="I41" s="23">
        <v>6175.4</v>
      </c>
      <c r="J41" s="52">
        <f t="shared" si="2"/>
        <v>730</v>
      </c>
    </row>
    <row r="42" spans="1:13" ht="15" x14ac:dyDescent="0.2">
      <c r="A42" s="22" t="s">
        <v>61</v>
      </c>
      <c r="B42" s="29" t="s">
        <v>128</v>
      </c>
      <c r="C42" s="23">
        <v>18398.7</v>
      </c>
      <c r="D42" s="23">
        <v>13742.5</v>
      </c>
      <c r="E42" s="32">
        <f t="shared" si="0"/>
        <v>74.692777207085285</v>
      </c>
      <c r="F42" s="23">
        <v>9716.5</v>
      </c>
      <c r="G42" s="50">
        <f t="shared" si="1"/>
        <v>4026</v>
      </c>
      <c r="H42" s="23">
        <v>13742.5</v>
      </c>
      <c r="I42" s="23">
        <v>9716.5</v>
      </c>
      <c r="J42" s="52">
        <f t="shared" si="2"/>
        <v>4026</v>
      </c>
    </row>
    <row r="43" spans="1:13" ht="22.5" customHeight="1" x14ac:dyDescent="0.2">
      <c r="A43" s="22" t="s">
        <v>62</v>
      </c>
      <c r="B43" s="29" t="s">
        <v>129</v>
      </c>
      <c r="C43" s="23">
        <v>1756.6</v>
      </c>
      <c r="D43" s="23">
        <v>775.2</v>
      </c>
      <c r="E43" s="32">
        <f t="shared" si="0"/>
        <v>44.130707047705805</v>
      </c>
      <c r="F43" s="23">
        <v>707.1</v>
      </c>
      <c r="G43" s="50">
        <f t="shared" si="1"/>
        <v>68.100000000000023</v>
      </c>
      <c r="H43" s="23">
        <v>775.2</v>
      </c>
      <c r="I43" s="23">
        <v>707.1</v>
      </c>
      <c r="J43" s="52">
        <f t="shared" si="2"/>
        <v>68.100000000000023</v>
      </c>
    </row>
    <row r="44" spans="1:13" ht="15" x14ac:dyDescent="0.2">
      <c r="A44" s="22" t="s">
        <v>63</v>
      </c>
      <c r="B44" s="29" t="s">
        <v>130</v>
      </c>
      <c r="C44" s="23">
        <f>C46</f>
        <v>595.79999999999995</v>
      </c>
      <c r="D44" s="23">
        <f t="shared" ref="D44" si="11">D46</f>
        <v>297.89999999999998</v>
      </c>
      <c r="E44" s="32">
        <f t="shared" si="0"/>
        <v>50</v>
      </c>
      <c r="F44" s="23">
        <f t="shared" ref="F44" si="12">F46</f>
        <v>226.4</v>
      </c>
      <c r="G44" s="50">
        <f t="shared" si="1"/>
        <v>71.499999999999972</v>
      </c>
      <c r="H44" s="23">
        <f>H46+H45</f>
        <v>865.69999999999993</v>
      </c>
      <c r="I44" s="23">
        <f>I46</f>
        <v>1167</v>
      </c>
      <c r="J44" s="52">
        <f t="shared" si="2"/>
        <v>-301.30000000000007</v>
      </c>
    </row>
    <row r="45" spans="1:13" ht="20.25" customHeight="1" x14ac:dyDescent="0.2">
      <c r="A45" s="22" t="s">
        <v>149</v>
      </c>
      <c r="B45" s="29" t="s">
        <v>146</v>
      </c>
      <c r="C45" s="23">
        <v>0</v>
      </c>
      <c r="D45" s="23">
        <v>0</v>
      </c>
      <c r="E45" s="32"/>
      <c r="F45" s="23">
        <v>0</v>
      </c>
      <c r="G45" s="50"/>
      <c r="H45" s="23">
        <v>23.9</v>
      </c>
      <c r="I45" s="23">
        <v>20.100000000000001</v>
      </c>
      <c r="J45" s="52">
        <f t="shared" si="2"/>
        <v>3.7999999999999972</v>
      </c>
    </row>
    <row r="46" spans="1:13" ht="30" x14ac:dyDescent="0.2">
      <c r="A46" s="22" t="s">
        <v>137</v>
      </c>
      <c r="B46" s="29" t="s">
        <v>136</v>
      </c>
      <c r="C46" s="23">
        <v>595.79999999999995</v>
      </c>
      <c r="D46" s="23">
        <v>297.89999999999998</v>
      </c>
      <c r="E46" s="32">
        <f t="shared" si="0"/>
        <v>50</v>
      </c>
      <c r="F46" s="23">
        <v>226.4</v>
      </c>
      <c r="G46" s="50">
        <f t="shared" si="1"/>
        <v>71.499999999999972</v>
      </c>
      <c r="H46" s="23">
        <v>841.8</v>
      </c>
      <c r="I46" s="23">
        <v>1167</v>
      </c>
      <c r="J46" s="52">
        <f t="shared" si="2"/>
        <v>-325.20000000000005</v>
      </c>
    </row>
    <row r="47" spans="1:13" ht="29.25" customHeight="1" x14ac:dyDescent="0.2">
      <c r="A47" s="22" t="s">
        <v>64</v>
      </c>
      <c r="B47" s="29" t="s">
        <v>131</v>
      </c>
      <c r="C47" s="23">
        <f>C48</f>
        <v>16.100000000000001</v>
      </c>
      <c r="D47" s="23">
        <f t="shared" ref="D47:F47" si="13">D48</f>
        <v>8.9</v>
      </c>
      <c r="E47" s="32">
        <f t="shared" si="0"/>
        <v>55.279503105590052</v>
      </c>
      <c r="F47" s="23">
        <f t="shared" si="13"/>
        <v>9.9</v>
      </c>
      <c r="G47" s="50">
        <f t="shared" si="1"/>
        <v>-1</v>
      </c>
      <c r="H47" s="23">
        <f>H48</f>
        <v>8.9</v>
      </c>
      <c r="I47" s="23">
        <f>I48</f>
        <v>9.9</v>
      </c>
      <c r="J47" s="52">
        <f t="shared" si="2"/>
        <v>-1</v>
      </c>
    </row>
    <row r="48" spans="1:13" ht="30" x14ac:dyDescent="0.2">
      <c r="A48" s="22" t="s">
        <v>78</v>
      </c>
      <c r="B48" s="29" t="s">
        <v>132</v>
      </c>
      <c r="C48" s="23">
        <v>16.100000000000001</v>
      </c>
      <c r="D48" s="23">
        <v>8.9</v>
      </c>
      <c r="E48" s="32">
        <f t="shared" si="0"/>
        <v>55.279503105590052</v>
      </c>
      <c r="F48" s="23">
        <v>9.9</v>
      </c>
      <c r="G48" s="50">
        <f t="shared" si="1"/>
        <v>-1</v>
      </c>
      <c r="H48" s="23">
        <v>8.9</v>
      </c>
      <c r="I48" s="23">
        <v>9.9</v>
      </c>
      <c r="J48" s="52">
        <f t="shared" si="2"/>
        <v>-1</v>
      </c>
    </row>
    <row r="49" spans="1:10" ht="48" customHeight="1" x14ac:dyDescent="0.2">
      <c r="A49" s="22" t="s">
        <v>82</v>
      </c>
      <c r="B49" s="29" t="s">
        <v>133</v>
      </c>
      <c r="C49" s="23">
        <f>C50+C51</f>
        <v>32311.599999999999</v>
      </c>
      <c r="D49" s="23">
        <f t="shared" ref="D49" si="14">D50+D51</f>
        <v>24259.3</v>
      </c>
      <c r="E49" s="32">
        <f t="shared" si="0"/>
        <v>75.079228512360885</v>
      </c>
      <c r="F49" s="23">
        <f t="shared" ref="F49" si="15">F50+F51</f>
        <v>20676</v>
      </c>
      <c r="G49" s="50">
        <f t="shared" si="1"/>
        <v>3583.2999999999993</v>
      </c>
      <c r="H49" s="23">
        <f>H50+H51</f>
        <v>0</v>
      </c>
      <c r="I49" s="23">
        <f>I50+I51</f>
        <v>0</v>
      </c>
      <c r="J49" s="52">
        <f t="shared" si="2"/>
        <v>0</v>
      </c>
    </row>
    <row r="50" spans="1:10" ht="49.5" customHeight="1" x14ac:dyDescent="0.2">
      <c r="A50" s="22" t="s">
        <v>84</v>
      </c>
      <c r="B50" s="29" t="s">
        <v>134</v>
      </c>
      <c r="C50" s="23">
        <v>19300</v>
      </c>
      <c r="D50" s="23">
        <v>13231.9</v>
      </c>
      <c r="E50" s="32">
        <f t="shared" si="0"/>
        <v>68.559067357512944</v>
      </c>
      <c r="F50" s="23">
        <v>12011.6</v>
      </c>
      <c r="G50" s="50">
        <f t="shared" si="1"/>
        <v>1220.2999999999993</v>
      </c>
      <c r="H50" s="23">
        <v>0</v>
      </c>
      <c r="I50" s="23">
        <v>0</v>
      </c>
      <c r="J50" s="52">
        <f t="shared" si="2"/>
        <v>0</v>
      </c>
    </row>
    <row r="51" spans="1:10" ht="30" x14ac:dyDescent="0.2">
      <c r="A51" s="22" t="s">
        <v>83</v>
      </c>
      <c r="B51" s="29" t="s">
        <v>135</v>
      </c>
      <c r="C51" s="23">
        <v>13011.6</v>
      </c>
      <c r="D51" s="23">
        <v>11027.4</v>
      </c>
      <c r="E51" s="32">
        <f t="shared" si="0"/>
        <v>84.750530296043522</v>
      </c>
      <c r="F51" s="23">
        <v>8664.4</v>
      </c>
      <c r="G51" s="50">
        <f t="shared" si="1"/>
        <v>2363</v>
      </c>
      <c r="H51" s="23">
        <v>0</v>
      </c>
      <c r="I51" s="23">
        <v>0</v>
      </c>
      <c r="J51" s="52">
        <f t="shared" si="2"/>
        <v>0</v>
      </c>
    </row>
    <row r="52" spans="1:10" ht="30" x14ac:dyDescent="0.2">
      <c r="A52" s="22" t="s">
        <v>79</v>
      </c>
      <c r="B52" s="29"/>
      <c r="C52" s="23">
        <v>-42210.7</v>
      </c>
      <c r="D52" s="23">
        <v>-23284</v>
      </c>
      <c r="E52" s="23">
        <f t="shared" si="0"/>
        <v>55.161369036760824</v>
      </c>
      <c r="F52" s="23">
        <v>-4283</v>
      </c>
      <c r="G52" s="68">
        <f t="shared" si="1"/>
        <v>-19001</v>
      </c>
      <c r="H52" s="23">
        <v>-29475.3</v>
      </c>
      <c r="I52" s="23">
        <v>-10942.5</v>
      </c>
      <c r="J52" s="52">
        <f t="shared" si="2"/>
        <v>-18532.8</v>
      </c>
    </row>
  </sheetData>
  <mergeCells count="4">
    <mergeCell ref="A1:G1"/>
    <mergeCell ref="A3:A4"/>
    <mergeCell ref="B3:G3"/>
    <mergeCell ref="H3:J3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5" workbookViewId="0">
      <selection activeCell="N12" sqref="N12"/>
    </sheetView>
  </sheetViews>
  <sheetFormatPr defaultRowHeight="12.75" x14ac:dyDescent="0.2"/>
  <cols>
    <col min="1" max="1" width="37.7109375" customWidth="1"/>
    <col min="2" max="6" width="17.5703125" customWidth="1"/>
  </cols>
  <sheetData>
    <row r="1" spans="1:13" ht="14.25" x14ac:dyDescent="0.2">
      <c r="A1" s="66" t="s">
        <v>158</v>
      </c>
      <c r="B1" s="67"/>
      <c r="C1" s="67"/>
      <c r="D1" s="67"/>
      <c r="E1" s="67"/>
      <c r="F1" s="67"/>
    </row>
    <row r="2" spans="1:13" ht="15" x14ac:dyDescent="0.25">
      <c r="A2" s="2"/>
      <c r="B2" s="2"/>
      <c r="C2" s="2"/>
      <c r="D2" s="2"/>
      <c r="E2" s="2"/>
      <c r="F2" s="2"/>
    </row>
    <row r="3" spans="1:13" s="1" customFormat="1" ht="85.5" x14ac:dyDescent="0.2">
      <c r="A3" s="3" t="s">
        <v>0</v>
      </c>
      <c r="B3" s="3" t="s">
        <v>150</v>
      </c>
      <c r="C3" s="3" t="s">
        <v>155</v>
      </c>
      <c r="D3" s="3" t="s">
        <v>88</v>
      </c>
      <c r="E3" s="3" t="s">
        <v>156</v>
      </c>
      <c r="F3" s="3" t="s">
        <v>89</v>
      </c>
    </row>
    <row r="4" spans="1:13" s="1" customFormat="1" ht="15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1:13" ht="30" x14ac:dyDescent="0.25">
      <c r="A5" s="5" t="s">
        <v>69</v>
      </c>
      <c r="B5" s="6">
        <v>42210.6</v>
      </c>
      <c r="C5" s="27">
        <f>C6+C7+C8+C9</f>
        <v>23283</v>
      </c>
      <c r="D5" s="27">
        <f t="shared" ref="D5:D9" si="0">C5/B5*100</f>
        <v>55.159130644909105</v>
      </c>
      <c r="E5" s="27">
        <f>E6+E7+E8+E9</f>
        <v>4282</v>
      </c>
      <c r="F5" s="6">
        <f>C5-E5</f>
        <v>19001</v>
      </c>
    </row>
    <row r="6" spans="1:13" ht="30" x14ac:dyDescent="0.25">
      <c r="A6" s="7" t="s">
        <v>65</v>
      </c>
      <c r="B6" s="8">
        <v>0</v>
      </c>
      <c r="C6" s="28">
        <v>0</v>
      </c>
      <c r="D6" s="27"/>
      <c r="E6" s="28">
        <v>0</v>
      </c>
      <c r="F6" s="6">
        <f t="shared" ref="F6:F9" si="1">C6-E6</f>
        <v>0</v>
      </c>
    </row>
    <row r="7" spans="1:13" ht="45" x14ac:dyDescent="0.25">
      <c r="A7" s="9" t="s">
        <v>66</v>
      </c>
      <c r="B7" s="10">
        <v>-8004</v>
      </c>
      <c r="C7" s="26">
        <v>-4002</v>
      </c>
      <c r="D7" s="27"/>
      <c r="E7" s="26">
        <v>0</v>
      </c>
      <c r="F7" s="6">
        <f t="shared" si="1"/>
        <v>-4002</v>
      </c>
      <c r="M7" t="s">
        <v>86</v>
      </c>
    </row>
    <row r="8" spans="1:13" ht="30" x14ac:dyDescent="0.25">
      <c r="A8" s="9" t="s">
        <v>67</v>
      </c>
      <c r="B8" s="10">
        <v>1100</v>
      </c>
      <c r="C8" s="26">
        <v>10875</v>
      </c>
      <c r="D8" s="27"/>
      <c r="E8" s="26">
        <v>9384</v>
      </c>
      <c r="F8" s="6">
        <f t="shared" si="1"/>
        <v>1491</v>
      </c>
    </row>
    <row r="9" spans="1:13" ht="30" x14ac:dyDescent="0.25">
      <c r="A9" s="9" t="s">
        <v>68</v>
      </c>
      <c r="B9" s="10">
        <v>49115</v>
      </c>
      <c r="C9" s="26">
        <v>16410</v>
      </c>
      <c r="D9" s="27">
        <f t="shared" si="0"/>
        <v>33.411381451695</v>
      </c>
      <c r="E9" s="26">
        <v>-5102</v>
      </c>
      <c r="F9" s="6">
        <f t="shared" si="1"/>
        <v>21512</v>
      </c>
    </row>
    <row r="11" spans="1:13" x14ac:dyDescent="0.2">
      <c r="K11" t="s">
        <v>86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Козлова</dc:creator>
  <cp:lastModifiedBy>Рязанова Лариса Анатольевна</cp:lastModifiedBy>
  <cp:lastPrinted>2025-09-10T07:20:24Z</cp:lastPrinted>
  <dcterms:created xsi:type="dcterms:W3CDTF">2021-07-16T11:47:31Z</dcterms:created>
  <dcterms:modified xsi:type="dcterms:W3CDTF">2025-09-10T08:13:24Z</dcterms:modified>
</cp:coreProperties>
</file>