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1\Finypr\Exchange\!Рязанова Лариса Анатольевна\на сайт отчеты\2026\1 кв. 2026\"/>
    </mc:Choice>
  </mc:AlternateContent>
  <bookViews>
    <workbookView xWindow="0" yWindow="0" windowWidth="28800" windowHeight="1156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62913"/>
</workbook>
</file>

<file path=xl/calcChain.xml><?xml version="1.0" encoding="utf-8"?>
<calcChain xmlns="http://schemas.openxmlformats.org/spreadsheetml/2006/main">
  <c r="F6" i="2" l="1"/>
  <c r="F7" i="2"/>
  <c r="F8" i="2"/>
  <c r="F9" i="2"/>
  <c r="F5" i="2"/>
  <c r="B5" i="2"/>
  <c r="J13" i="3"/>
  <c r="G13" i="3"/>
  <c r="H7" i="3"/>
  <c r="I50" i="3" l="1"/>
  <c r="I48" i="3"/>
  <c r="I45" i="3"/>
  <c r="I40" i="3"/>
  <c r="I37" i="3"/>
  <c r="I30" i="3"/>
  <c r="I26" i="3"/>
  <c r="I22" i="3"/>
  <c r="I18" i="3"/>
  <c r="I16" i="3"/>
  <c r="I7" i="3"/>
  <c r="I6" i="3" s="1"/>
  <c r="F50" i="3"/>
  <c r="F48" i="3"/>
  <c r="F45" i="3"/>
  <c r="F40" i="3"/>
  <c r="F37" i="3"/>
  <c r="F30" i="3"/>
  <c r="F26" i="3"/>
  <c r="F22" i="3"/>
  <c r="F18" i="3"/>
  <c r="F16" i="3"/>
  <c r="F7" i="3"/>
  <c r="F6" i="3" l="1"/>
  <c r="G12" i="4"/>
  <c r="G37" i="4"/>
  <c r="C25" i="4"/>
  <c r="B25" i="4"/>
  <c r="H37" i="4"/>
  <c r="H36" i="4"/>
  <c r="H30" i="4"/>
  <c r="H20" i="4"/>
  <c r="H15" i="4"/>
  <c r="H12" i="4"/>
  <c r="H9" i="4" s="1"/>
  <c r="H8" i="4" s="1"/>
  <c r="H10" i="4"/>
  <c r="E37" i="4"/>
  <c r="E36" i="4" s="1"/>
  <c r="E30" i="4"/>
  <c r="E20" i="4"/>
  <c r="E15" i="4"/>
  <c r="E12" i="4"/>
  <c r="E10" i="4"/>
  <c r="E9" i="4" s="1"/>
  <c r="E8" i="4" s="1"/>
  <c r="E5" i="2" l="1"/>
  <c r="H45" i="3"/>
  <c r="H37" i="3"/>
  <c r="H18" i="3"/>
  <c r="G20" i="3"/>
  <c r="J20" i="3"/>
  <c r="D18" i="3"/>
  <c r="C18" i="3"/>
  <c r="G19" i="3"/>
  <c r="J19" i="3"/>
  <c r="E19" i="3"/>
  <c r="J8" i="3" l="1"/>
  <c r="J9" i="3"/>
  <c r="J10" i="3"/>
  <c r="J11" i="3"/>
  <c r="J12" i="3"/>
  <c r="J14" i="3"/>
  <c r="J15" i="3"/>
  <c r="J17" i="3"/>
  <c r="J21" i="3"/>
  <c r="J23" i="3"/>
  <c r="J24" i="3"/>
  <c r="J25" i="3"/>
  <c r="J27" i="3"/>
  <c r="J28" i="3"/>
  <c r="J29" i="3"/>
  <c r="J31" i="3"/>
  <c r="J32" i="3"/>
  <c r="J33" i="3"/>
  <c r="J34" i="3"/>
  <c r="J35" i="3"/>
  <c r="J36" i="3"/>
  <c r="J38" i="3"/>
  <c r="J39" i="3"/>
  <c r="J41" i="3"/>
  <c r="J42" i="3"/>
  <c r="J43" i="3"/>
  <c r="J44" i="3"/>
  <c r="J45" i="3"/>
  <c r="J46" i="3"/>
  <c r="J47" i="3"/>
  <c r="J49" i="3"/>
  <c r="J51" i="3"/>
  <c r="J52" i="3"/>
  <c r="J53" i="3"/>
  <c r="H16" i="3"/>
  <c r="J16" i="3" s="1"/>
  <c r="G39" i="3"/>
  <c r="J7" i="3"/>
  <c r="C7" i="3"/>
  <c r="H50" i="3"/>
  <c r="J50" i="3" s="1"/>
  <c r="H48" i="3"/>
  <c r="J48" i="3" s="1"/>
  <c r="H40" i="3"/>
  <c r="J40" i="3" s="1"/>
  <c r="J37" i="3"/>
  <c r="H30" i="3"/>
  <c r="J30" i="3" s="1"/>
  <c r="H26" i="3"/>
  <c r="J26" i="3" s="1"/>
  <c r="H22" i="3"/>
  <c r="J22" i="3" s="1"/>
  <c r="J18" i="3"/>
  <c r="I11" i="4"/>
  <c r="I13" i="4"/>
  <c r="I16" i="4"/>
  <c r="I17" i="4"/>
  <c r="I18" i="4"/>
  <c r="I19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8" i="4"/>
  <c r="I39" i="4"/>
  <c r="I40" i="4"/>
  <c r="I41" i="4"/>
  <c r="I42" i="4"/>
  <c r="I43" i="4"/>
  <c r="I44" i="4"/>
  <c r="I45" i="4"/>
  <c r="H6" i="3" l="1"/>
  <c r="J6" i="3" s="1"/>
  <c r="G30" i="4"/>
  <c r="I30" i="4" s="1"/>
  <c r="G20" i="4"/>
  <c r="I20" i="4" s="1"/>
  <c r="G15" i="4"/>
  <c r="I15" i="4" s="1"/>
  <c r="I12" i="4"/>
  <c r="G10" i="4"/>
  <c r="I10" i="4" s="1"/>
  <c r="G36" i="4" l="1"/>
  <c r="I36" i="4" s="1"/>
  <c r="I37" i="4"/>
  <c r="G9" i="4"/>
  <c r="G8" i="4" l="1"/>
  <c r="I8" i="4" s="1"/>
  <c r="I9" i="4"/>
  <c r="D9" i="2"/>
  <c r="C5" i="2"/>
  <c r="D5" i="2" s="1"/>
  <c r="E53" i="3" l="1"/>
  <c r="G53" i="3"/>
  <c r="G9" i="3"/>
  <c r="G10" i="3"/>
  <c r="G11" i="3"/>
  <c r="G12" i="3"/>
  <c r="G14" i="3"/>
  <c r="G15" i="3"/>
  <c r="G17" i="3"/>
  <c r="G21" i="3"/>
  <c r="G23" i="3"/>
  <c r="G24" i="3"/>
  <c r="G25" i="3"/>
  <c r="G27" i="3"/>
  <c r="G28" i="3"/>
  <c r="G29" i="3"/>
  <c r="G31" i="3"/>
  <c r="G32" i="3"/>
  <c r="G33" i="3"/>
  <c r="G34" i="3"/>
  <c r="G35" i="3"/>
  <c r="G36" i="3"/>
  <c r="G38" i="3"/>
  <c r="G41" i="3"/>
  <c r="G42" i="3"/>
  <c r="G43" i="3"/>
  <c r="G44" i="3"/>
  <c r="G47" i="3"/>
  <c r="G49" i="3"/>
  <c r="G51" i="3"/>
  <c r="G52" i="3"/>
  <c r="E9" i="3"/>
  <c r="E10" i="3"/>
  <c r="E11" i="3"/>
  <c r="E12" i="3"/>
  <c r="E14" i="3"/>
  <c r="E15" i="3"/>
  <c r="E17" i="3"/>
  <c r="E21" i="3"/>
  <c r="E23" i="3"/>
  <c r="E24" i="3"/>
  <c r="E25" i="3"/>
  <c r="E27" i="3"/>
  <c r="E28" i="3"/>
  <c r="E29" i="3"/>
  <c r="E31" i="3"/>
  <c r="E32" i="3"/>
  <c r="E33" i="3"/>
  <c r="E34" i="3"/>
  <c r="E36" i="3"/>
  <c r="E38" i="3"/>
  <c r="E41" i="3"/>
  <c r="E42" i="3"/>
  <c r="E43" i="3"/>
  <c r="E44" i="3"/>
  <c r="E47" i="3"/>
  <c r="E49" i="3"/>
  <c r="E51" i="3"/>
  <c r="E52" i="3"/>
  <c r="D37" i="3"/>
  <c r="G37" i="3" s="1"/>
  <c r="C37" i="3"/>
  <c r="D45" i="3"/>
  <c r="G45" i="3" s="1"/>
  <c r="C45" i="3"/>
  <c r="E37" i="3" l="1"/>
  <c r="E45" i="3"/>
  <c r="D22" i="3"/>
  <c r="C22" i="3"/>
  <c r="D50" i="3"/>
  <c r="C50" i="3"/>
  <c r="D48" i="3"/>
  <c r="C48" i="3"/>
  <c r="D40" i="3"/>
  <c r="C40" i="3"/>
  <c r="D30" i="3"/>
  <c r="G30" i="3" s="1"/>
  <c r="C30" i="3"/>
  <c r="D26" i="3"/>
  <c r="G26" i="3" s="1"/>
  <c r="C26" i="3"/>
  <c r="D16" i="3"/>
  <c r="G16" i="3" s="1"/>
  <c r="C16" i="3"/>
  <c r="D7" i="3"/>
  <c r="F11" i="4"/>
  <c r="F13" i="4"/>
  <c r="F16" i="4"/>
  <c r="F17" i="4"/>
  <c r="F18" i="4"/>
  <c r="F19" i="4"/>
  <c r="F21" i="4"/>
  <c r="F22" i="4"/>
  <c r="F23" i="4"/>
  <c r="F24" i="4"/>
  <c r="F25" i="4"/>
  <c r="F26" i="4"/>
  <c r="F27" i="4"/>
  <c r="F28" i="4"/>
  <c r="F29" i="4"/>
  <c r="F31" i="4"/>
  <c r="F32" i="4"/>
  <c r="F33" i="4"/>
  <c r="F34" i="4"/>
  <c r="F35" i="4"/>
  <c r="F38" i="4"/>
  <c r="F39" i="4"/>
  <c r="F40" i="4"/>
  <c r="F41" i="4"/>
  <c r="F42" i="4"/>
  <c r="F43" i="4"/>
  <c r="F44" i="4"/>
  <c r="F45" i="4"/>
  <c r="D11" i="4"/>
  <c r="D13" i="4"/>
  <c r="D16" i="4"/>
  <c r="D18" i="4"/>
  <c r="D19" i="4"/>
  <c r="D24" i="4"/>
  <c r="D25" i="4"/>
  <c r="D27" i="4"/>
  <c r="D28" i="4"/>
  <c r="D29" i="4"/>
  <c r="D32" i="4"/>
  <c r="D33" i="4"/>
  <c r="D34" i="4"/>
  <c r="D39" i="4"/>
  <c r="D40" i="4"/>
  <c r="E30" i="3" l="1"/>
  <c r="E26" i="3"/>
  <c r="G40" i="3"/>
  <c r="E40" i="3"/>
  <c r="G18" i="3"/>
  <c r="E18" i="3"/>
  <c r="G48" i="3"/>
  <c r="E48" i="3"/>
  <c r="E22" i="3"/>
  <c r="G22" i="3"/>
  <c r="G50" i="3"/>
  <c r="E50" i="3"/>
  <c r="E16" i="3"/>
  <c r="E7" i="3"/>
  <c r="G7" i="3"/>
  <c r="C6" i="3"/>
  <c r="D6" i="3"/>
  <c r="G6" i="3" s="1"/>
  <c r="C15" i="4"/>
  <c r="F15" i="4" s="1"/>
  <c r="B15" i="4"/>
  <c r="C37" i="4"/>
  <c r="B37" i="4"/>
  <c r="B36" i="4" s="1"/>
  <c r="C30" i="4"/>
  <c r="F30" i="4" s="1"/>
  <c r="B30" i="4"/>
  <c r="C20" i="4"/>
  <c r="B20" i="4"/>
  <c r="C12" i="4"/>
  <c r="F12" i="4" s="1"/>
  <c r="B12" i="4"/>
  <c r="C10" i="4"/>
  <c r="F10" i="4" s="1"/>
  <c r="B10" i="4"/>
  <c r="E6" i="3" l="1"/>
  <c r="D15" i="4"/>
  <c r="D12" i="4"/>
  <c r="D10" i="4"/>
  <c r="B9" i="4"/>
  <c r="B8" i="4" s="1"/>
  <c r="F20" i="4"/>
  <c r="C9" i="4"/>
  <c r="F9" i="4" s="1"/>
  <c r="C36" i="4"/>
  <c r="F37" i="4"/>
  <c r="D37" i="4"/>
  <c r="D9" i="4" l="1"/>
  <c r="F36" i="4"/>
  <c r="D36" i="4"/>
  <c r="C8" i="4"/>
  <c r="D8" i="4" l="1"/>
  <c r="F8" i="4"/>
</calcChain>
</file>

<file path=xl/sharedStrings.xml><?xml version="1.0" encoding="utf-8"?>
<sst xmlns="http://schemas.openxmlformats.org/spreadsheetml/2006/main" count="200" uniqueCount="162">
  <si>
    <t>Наименование показателя</t>
  </si>
  <si>
    <t>1</t>
  </si>
  <si>
    <t>2</t>
  </si>
  <si>
    <t>3</t>
  </si>
  <si>
    <t>4</t>
  </si>
  <si>
    <t>5</t>
  </si>
  <si>
    <t>6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</si>
  <si>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</si>
  <si>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</si>
  <si>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</si>
  <si>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</si>
  <si>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</si>
  <si>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НАЛОГИ НА СОВОКУПНЫЙ ДОХОД</t>
  </si>
  <si>
    <t>Единый сельскохозяйственный налог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</si>
  <si>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</si>
  <si>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</si>
  <si>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</si>
  <si>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</si>
  <si>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</si>
  <si>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</si>
  <si>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</si>
  <si>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</si>
  <si>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</si>
  <si>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</si>
  <si>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</si>
  <si>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</si>
  <si>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</si>
  <si>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</si>
  <si>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</si>
  <si>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</si>
  <si>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</si>
  <si>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</si>
  <si>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</si>
  <si>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</si>
  <si>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</si>
  <si>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</si>
  <si>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</si>
  <si>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</si>
  <si>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</si>
  <si>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</si>
  <si>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</si>
  <si>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</si>
  <si>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</si>
  <si>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</si>
  <si>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</si>
  <si>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</si>
  <si>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</si>
  <si>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</si>
  <si>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</si>
  <si>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</si>
  <si>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</si>
  <si>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</si>
  <si>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</si>
  <si>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</si>
  <si>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</si>
  <si>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</si>
  <si>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</si>
  <si>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</si>
  <si>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</si>
  <si>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</si>
  <si>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</si>
  <si>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</si>
  <si>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</si>
  <si>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</si>
  <si>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ОБСЛУЖИВАНИЕ ГОСУДАРСТВЕННОГО И МУНИЦИПАЛЬНОГО ДОЛГА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</si>
  <si>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</si>
  <si>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</si>
  <si>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</si>
  <si>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</si>
  <si>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</si>
  <si>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Единый налог на вмененный доход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</si>
  <si>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</si>
  <si>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</si>
  <si>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</si>
  <si>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</si>
  <si>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</si>
  <si>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</si>
  <si>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Р А С Х О Д Ы -всего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</si>
  <si>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</si>
  <si>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</si>
  <si>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УСН</t>
  </si>
  <si>
    <t>Другие вопросы в области национальной безопасности и правоохранительной деятельности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</si>
  <si>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</si>
  <si>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</si>
  <si>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</si>
  <si>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1. Доходы  бюджета Прионежского муниципального района</t>
  </si>
  <si>
    <t xml:space="preserve"> </t>
  </si>
  <si>
    <t>тыс. рублей</t>
  </si>
  <si>
    <t>Процент исполнения (гр.3/гр.2*100)</t>
  </si>
  <si>
    <t>Прирост (снижение) к аналогичному периоду прошлого года (гр.3-гр.5)</t>
  </si>
  <si>
    <t>Налог, взимаемый в связи с применением патенной системы налогообложения</t>
  </si>
  <si>
    <t>Проценты, полученные от представления бюджетных кредитов</t>
  </si>
  <si>
    <t>Прочие поступления от использования имущества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</si>
  <si>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</si>
  <si>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2. Расходы  бюджета Прионежского муниципального района</t>
  </si>
  <si>
    <t>Раздел, подраздел</t>
  </si>
  <si>
    <t>0100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</si>
  <si>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</si>
  <si>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</si>
  <si>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</si>
  <si>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</si>
  <si>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</si>
  <si>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</si>
  <si>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</si>
  <si>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</si>
  <si>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</si>
  <si>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0314</t>
  </si>
  <si>
    <t>0400</t>
  </si>
  <si>
    <t>0405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</si>
  <si>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</si>
  <si>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</si>
  <si>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</si>
  <si>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</si>
  <si>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</si>
  <si>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</si>
  <si>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</si>
  <si>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</si>
  <si>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</si>
  <si>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0703</t>
  </si>
  <si>
    <t>0707</t>
  </si>
  <si>
    <t>0709</t>
  </si>
  <si>
    <t>0705</t>
  </si>
  <si>
    <t>Профессиональная подготовка, переподготовка и повышение квалификации</t>
  </si>
  <si>
    <t>0800</t>
  </si>
  <si>
    <t>0801</t>
  </si>
  <si>
    <t>1000</t>
  </si>
  <si>
    <t>1001</t>
  </si>
  <si>
    <t>1003</t>
  </si>
  <si>
    <t>1004</t>
  </si>
  <si>
    <t>1006</t>
  </si>
  <si>
    <t>1100</t>
  </si>
  <si>
    <t>1300</t>
  </si>
  <si>
    <t>1301</t>
  </si>
  <si>
    <t>1400</t>
  </si>
  <si>
    <t>1401</t>
  </si>
  <si>
    <t>1403</t>
  </si>
  <si>
    <t>1105</t>
  </si>
  <si>
    <t>Другие вопросы в области физической культуры и спорта</t>
  </si>
  <si>
    <t>Доходы бюджета Прионежского муниципального района</t>
  </si>
  <si>
    <t>Доходы консолидированного бюджета Прионежского муниципального района</t>
  </si>
  <si>
    <t>Прирост (снижение) к аналогичному периоду прошлого года (гр.7-гр.8)</t>
  </si>
  <si>
    <t>Расходы бюджета Прионежского муниципального района</t>
  </si>
  <si>
    <t>Расходы консолидированного бюджета Прионежского муниципального района</t>
  </si>
  <si>
    <t>Прирост (снижение) к аналогичному периоду прошлого года (гр.8-гр.9)</t>
  </si>
  <si>
    <t>0102</t>
  </si>
  <si>
    <t>0804</t>
  </si>
  <si>
    <t>1101</t>
  </si>
  <si>
    <t>Функционирование высшего должностного лица субъекта Российской Федерации и муниципального образования</t>
  </si>
  <si>
    <t>Другие вопросы в области культуры, кинематографии</t>
  </si>
  <si>
    <t>Физическая культура</t>
  </si>
  <si>
    <t>Факт на 01.04.2025 года</t>
  </si>
  <si>
    <t>0309</t>
  </si>
  <si>
    <t>Гражданская оборона</t>
  </si>
  <si>
    <t>0310</t>
  </si>
  <si>
    <t>Сведения об исполнении  бюджета Прионежского муниципального района за 1 квартал 2026 года</t>
  </si>
  <si>
    <t>План на 2026 год</t>
  </si>
  <si>
    <t>Факт на 01.04.2026 года</t>
  </si>
  <si>
    <t>Туристический налог</t>
  </si>
  <si>
    <t>Защита населения и территории от чрезвычайных ситуаций природного и техногенного характера, пожарная безопасность</t>
  </si>
  <si>
    <t>0107</t>
  </si>
  <si>
    <t>Обеспечение проведения выборов и референдумов</t>
  </si>
  <si>
    <t>3. Источники финансирования дефицита консолидированного бюджета Прионежского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</si>
</sst>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6" fontId="8" fillId="0" borderId="1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167" fontId="8" fillId="0" borderId="7" xfId="0" applyNumberFormat="1" applyFont="1" applyFill="1" applyBorder="1" applyAlignment="1">
      <alignment horizontal="center" vertical="center"/>
    </xf>
    <xf numFmtId="168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167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wrapText="1"/>
    </xf>
    <xf numFmtId="166" fontId="6" fillId="0" borderId="7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L13" sqref="L13"/>
    </sheetView>
  </sheetViews>
  <sheetFormatPr defaultRowHeight="12.75" x14ac:dyDescent="0.2"/>
  <cols>
    <col min="1" max="1" width="47" customWidth="1"/>
    <col min="2" max="6" width="17.5703125" customWidth="1"/>
    <col min="7" max="7" width="16.7109375" customWidth="1"/>
    <col min="8" max="8" width="15.85546875" customWidth="1"/>
    <col min="9" max="9" width="16.42578125" customWidth="1"/>
  </cols>
  <sheetData>
    <row r="1" spans="1:15" s="1" customFormat="1" ht="23.25" customHeight="1" x14ac:dyDescent="0.25">
      <c r="A1" s="57" t="s">
        <v>154</v>
      </c>
      <c r="B1" s="58"/>
      <c r="C1" s="58"/>
      <c r="D1" s="58"/>
      <c r="E1" s="58"/>
      <c r="F1" s="58"/>
    </row>
    <row r="2" spans="1:15" s="1" customFormat="1" x14ac:dyDescent="0.2"/>
    <row r="3" spans="1:15" ht="14.25" x14ac:dyDescent="0.2">
      <c r="A3" s="56" t="s">
        <v>85</v>
      </c>
      <c r="B3" s="56"/>
      <c r="C3" s="56"/>
      <c r="D3" s="56"/>
      <c r="E3" s="56"/>
      <c r="F3" s="56"/>
    </row>
    <row r="4" spans="1:15" x14ac:dyDescent="0.2">
      <c r="F4" t="s">
        <v>87</v>
      </c>
    </row>
    <row r="5" spans="1:15" s="1" customFormat="1" ht="45" customHeight="1" x14ac:dyDescent="0.2">
      <c r="A5" s="59" t="s">
        <v>0</v>
      </c>
      <c r="B5" s="61" t="s">
        <v>138</v>
      </c>
      <c r="C5" s="62"/>
      <c r="D5" s="62"/>
      <c r="E5" s="62"/>
      <c r="F5" s="62"/>
      <c r="G5" s="63" t="s">
        <v>139</v>
      </c>
      <c r="H5" s="63"/>
      <c r="I5" s="63"/>
    </row>
    <row r="6" spans="1:15" ht="85.5" x14ac:dyDescent="0.2">
      <c r="A6" s="60"/>
      <c r="B6" s="36" t="s">
        <v>155</v>
      </c>
      <c r="C6" s="37" t="s">
        <v>156</v>
      </c>
      <c r="D6" s="37" t="s">
        <v>88</v>
      </c>
      <c r="E6" s="37" t="s">
        <v>150</v>
      </c>
      <c r="F6" s="39" t="s">
        <v>89</v>
      </c>
      <c r="G6" s="44" t="s">
        <v>156</v>
      </c>
      <c r="H6" s="45" t="s">
        <v>150</v>
      </c>
      <c r="I6" s="42" t="s">
        <v>140</v>
      </c>
      <c r="L6" s="55" t="s">
        <v>86</v>
      </c>
    </row>
    <row r="7" spans="1:15" ht="15" x14ac:dyDescent="0.25">
      <c r="A7" s="35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0" t="s">
        <v>6</v>
      </c>
      <c r="G7" s="43">
        <v>7</v>
      </c>
      <c r="H7" s="46">
        <v>8</v>
      </c>
      <c r="I7" s="47">
        <v>9</v>
      </c>
    </row>
    <row r="8" spans="1:15" s="14" customFormat="1" ht="14.25" x14ac:dyDescent="0.2">
      <c r="A8" s="12" t="s">
        <v>31</v>
      </c>
      <c r="B8" s="13">
        <f>B9+B36</f>
        <v>1586797.0999999999</v>
      </c>
      <c r="C8" s="13">
        <f>C9+C36</f>
        <v>288688.96999999997</v>
      </c>
      <c r="D8" s="13">
        <f>C8/B8*100</f>
        <v>18.193187396170561</v>
      </c>
      <c r="E8" s="13">
        <f>E9+E36</f>
        <v>256441.90999999997</v>
      </c>
      <c r="F8" s="41">
        <f>C8-E8</f>
        <v>32247.059999999998</v>
      </c>
      <c r="G8" s="13">
        <f>G9+G36</f>
        <v>311733.92</v>
      </c>
      <c r="H8" s="13">
        <f>H9+H36</f>
        <v>277596.5</v>
      </c>
      <c r="I8" s="48">
        <f>G8-H8</f>
        <v>34137.419999999984</v>
      </c>
      <c r="J8" s="14" t="s">
        <v>86</v>
      </c>
    </row>
    <row r="9" spans="1:15" ht="18" customHeight="1" x14ac:dyDescent="0.25">
      <c r="A9" s="9" t="s">
        <v>7</v>
      </c>
      <c r="B9" s="11">
        <f>B10+B12+B15+B20+B24+B25+B30+B32+B33+B34+B35</f>
        <v>705790.21</v>
      </c>
      <c r="C9" s="11">
        <f>C10+C12+C15+C20+C24+C25+C30+C32+C33+C34+C35</f>
        <v>125422.36999999998</v>
      </c>
      <c r="D9" s="13">
        <f t="shared" ref="D9:D40" si="0">C9/B9*100</f>
        <v>17.770488768893518</v>
      </c>
      <c r="E9" s="11">
        <f>E10+E12+E15+E20+E24+E25+E30+E32+E33+E34+E35</f>
        <v>107132.31000000001</v>
      </c>
      <c r="F9" s="41">
        <f t="shared" ref="F9:F45" si="1">C9-E9</f>
        <v>18290.059999999969</v>
      </c>
      <c r="G9" s="11">
        <f>G10+G12+G15+G20+G24+G25+G30+G32+G33+G34+G35</f>
        <v>148374.37000000002</v>
      </c>
      <c r="H9" s="11">
        <f>H10+H12+H15+H20+H24+H25+H30+H32+H33+H34+H35</f>
        <v>128159.31</v>
      </c>
      <c r="I9" s="48">
        <f t="shared" ref="I9:I45" si="2">G9-H9</f>
        <v>20215.060000000027</v>
      </c>
      <c r="K9" t="s">
        <v>86</v>
      </c>
    </row>
    <row r="10" spans="1:15" ht="15" x14ac:dyDescent="0.25">
      <c r="A10" s="9" t="s">
        <v>8</v>
      </c>
      <c r="B10" s="11">
        <f>B11</f>
        <v>564715.63</v>
      </c>
      <c r="C10" s="11">
        <f t="shared" ref="C10:H10" si="3">C11</f>
        <v>97089.37</v>
      </c>
      <c r="D10" s="13">
        <f t="shared" si="0"/>
        <v>17.192612501269</v>
      </c>
      <c r="E10" s="11">
        <f t="shared" si="3"/>
        <v>74621.8</v>
      </c>
      <c r="F10" s="41">
        <f t="shared" si="1"/>
        <v>22467.569999999992</v>
      </c>
      <c r="G10" s="11">
        <f t="shared" si="3"/>
        <v>107128.6</v>
      </c>
      <c r="H10" s="11">
        <f t="shared" si="3"/>
        <v>82283.8</v>
      </c>
      <c r="I10" s="48">
        <f t="shared" si="2"/>
        <v>24844.800000000003</v>
      </c>
      <c r="K10" s="38" t="s">
        <v>86</v>
      </c>
    </row>
    <row r="11" spans="1:15" ht="15" x14ac:dyDescent="0.25">
      <c r="A11" s="9" t="s">
        <v>9</v>
      </c>
      <c r="B11" s="11">
        <v>564715.63</v>
      </c>
      <c r="C11" s="11">
        <v>97089.37</v>
      </c>
      <c r="D11" s="13">
        <f t="shared" si="0"/>
        <v>17.192612501269</v>
      </c>
      <c r="E11" s="11">
        <v>74621.8</v>
      </c>
      <c r="F11" s="41">
        <f t="shared" si="1"/>
        <v>22467.569999999992</v>
      </c>
      <c r="G11" s="11">
        <v>107128.6</v>
      </c>
      <c r="H11" s="11">
        <v>82283.8</v>
      </c>
      <c r="I11" s="48">
        <f t="shared" si="2"/>
        <v>24844.800000000003</v>
      </c>
    </row>
    <row r="12" spans="1:15" ht="48" customHeight="1" x14ac:dyDescent="0.25">
      <c r="A12" s="9" t="s">
        <v>10</v>
      </c>
      <c r="B12" s="11">
        <f>B13</f>
        <v>228.3</v>
      </c>
      <c r="C12" s="11">
        <f t="shared" ref="C12:H12" si="4">C13</f>
        <v>85.7</v>
      </c>
      <c r="D12" s="13">
        <f t="shared" si="0"/>
        <v>37.538326763031101</v>
      </c>
      <c r="E12" s="11">
        <f t="shared" si="4"/>
        <v>86.3</v>
      </c>
      <c r="F12" s="41">
        <f t="shared" si="1"/>
        <v>-0.59999999999999432</v>
      </c>
      <c r="G12" s="11">
        <f>G13+G14</f>
        <v>6293.9</v>
      </c>
      <c r="H12" s="11">
        <f t="shared" si="4"/>
        <v>5921.2</v>
      </c>
      <c r="I12" s="48">
        <f t="shared" si="2"/>
        <v>372.69999999999982</v>
      </c>
      <c r="O12" t="s">
        <v>86</v>
      </c>
    </row>
    <row r="13" spans="1:15" ht="18" customHeight="1" x14ac:dyDescent="0.25">
      <c r="A13" s="9" t="s">
        <v>11</v>
      </c>
      <c r="B13" s="11">
        <v>228.3</v>
      </c>
      <c r="C13" s="11">
        <v>85.7</v>
      </c>
      <c r="D13" s="13">
        <f t="shared" si="0"/>
        <v>37.538326763031101</v>
      </c>
      <c r="E13" s="11">
        <v>86.3</v>
      </c>
      <c r="F13" s="41">
        <f t="shared" si="1"/>
        <v>-0.59999999999999432</v>
      </c>
      <c r="G13" s="11">
        <v>6071.36</v>
      </c>
      <c r="H13" s="11">
        <v>5921.2</v>
      </c>
      <c r="I13" s="48">
        <f t="shared" si="2"/>
        <v>150.15999999999985</v>
      </c>
      <c r="N13" s="38" t="s">
        <v>86</v>
      </c>
    </row>
    <row r="14" spans="1:15" s="1" customFormat="1" ht="18" customHeight="1" x14ac:dyDescent="0.25">
      <c r="A14" s="9" t="s">
        <v>157</v>
      </c>
      <c r="B14" s="11"/>
      <c r="C14" s="11"/>
      <c r="D14" s="13"/>
      <c r="E14" s="11"/>
      <c r="F14" s="41"/>
      <c r="G14" s="11">
        <v>222.54</v>
      </c>
      <c r="H14" s="11"/>
      <c r="I14" s="48"/>
      <c r="N14" s="38"/>
    </row>
    <row r="15" spans="1:15" ht="22.5" customHeight="1" x14ac:dyDescent="0.25">
      <c r="A15" s="9" t="s">
        <v>12</v>
      </c>
      <c r="B15" s="11">
        <f>B16+B17+B18+B19</f>
        <v>7758.26</v>
      </c>
      <c r="C15" s="11">
        <f>C16+C17+C18+C19</f>
        <v>492.84000000000003</v>
      </c>
      <c r="D15" s="13">
        <f t="shared" si="0"/>
        <v>6.3524553185894783</v>
      </c>
      <c r="E15" s="11">
        <f>E16+E17+E18+E19</f>
        <v>2024.6299999999999</v>
      </c>
      <c r="F15" s="41">
        <f t="shared" si="1"/>
        <v>-1531.79</v>
      </c>
      <c r="G15" s="11">
        <f>G16+G17+G18+G19</f>
        <v>342.38</v>
      </c>
      <c r="H15" s="11">
        <f>H16+H17+H18+H19</f>
        <v>2260.37</v>
      </c>
      <c r="I15" s="48">
        <f t="shared" si="2"/>
        <v>-1917.9899999999998</v>
      </c>
    </row>
    <row r="16" spans="1:15" s="1" customFormat="1" ht="15" x14ac:dyDescent="0.25">
      <c r="A16" s="9" t="s">
        <v>80</v>
      </c>
      <c r="B16" s="11">
        <v>4212.21</v>
      </c>
      <c r="C16" s="11">
        <v>692.86</v>
      </c>
      <c r="D16" s="13">
        <f t="shared" si="0"/>
        <v>16.4488475170991</v>
      </c>
      <c r="E16" s="11">
        <v>154.03</v>
      </c>
      <c r="F16" s="41">
        <f t="shared" si="1"/>
        <v>538.83000000000004</v>
      </c>
      <c r="G16" s="11">
        <v>692.86</v>
      </c>
      <c r="H16" s="11">
        <v>154.03</v>
      </c>
      <c r="I16" s="48">
        <f t="shared" si="2"/>
        <v>538.83000000000004</v>
      </c>
    </row>
    <row r="17" spans="1:9" s="1" customFormat="1" ht="15" x14ac:dyDescent="0.25">
      <c r="A17" s="9" t="s">
        <v>70</v>
      </c>
      <c r="B17" s="11">
        <v>0</v>
      </c>
      <c r="C17" s="11">
        <v>16.7</v>
      </c>
      <c r="D17" s="13"/>
      <c r="E17" s="11">
        <v>0</v>
      </c>
      <c r="F17" s="41">
        <f t="shared" si="1"/>
        <v>16.7</v>
      </c>
      <c r="G17" s="11">
        <v>16.670000000000002</v>
      </c>
      <c r="H17" s="11">
        <v>0</v>
      </c>
      <c r="I17" s="48">
        <f t="shared" si="2"/>
        <v>16.670000000000002</v>
      </c>
    </row>
    <row r="18" spans="1:9" ht="15" x14ac:dyDescent="0.25">
      <c r="A18" s="9" t="s">
        <v>13</v>
      </c>
      <c r="B18" s="11">
        <v>311.26</v>
      </c>
      <c r="C18" s="11">
        <v>-351</v>
      </c>
      <c r="D18" s="13">
        <f t="shared" si="0"/>
        <v>-112.76746128638437</v>
      </c>
      <c r="E18" s="11">
        <v>549.79999999999995</v>
      </c>
      <c r="F18" s="41">
        <f t="shared" si="1"/>
        <v>-900.8</v>
      </c>
      <c r="G18" s="11">
        <v>-501.43</v>
      </c>
      <c r="H18" s="11">
        <v>785.47</v>
      </c>
      <c r="I18" s="48">
        <f t="shared" si="2"/>
        <v>-1286.9000000000001</v>
      </c>
    </row>
    <row r="19" spans="1:9" ht="30" x14ac:dyDescent="0.25">
      <c r="A19" s="9" t="s">
        <v>90</v>
      </c>
      <c r="B19" s="11">
        <v>3234.79</v>
      </c>
      <c r="C19" s="11">
        <v>134.28</v>
      </c>
      <c r="D19" s="13">
        <f t="shared" si="0"/>
        <v>4.151119547173078</v>
      </c>
      <c r="E19" s="11">
        <v>1320.8</v>
      </c>
      <c r="F19" s="41">
        <f t="shared" si="1"/>
        <v>-1186.52</v>
      </c>
      <c r="G19" s="11">
        <v>134.28</v>
      </c>
      <c r="H19" s="11">
        <v>1320.87</v>
      </c>
      <c r="I19" s="48">
        <f t="shared" si="2"/>
        <v>-1186.5899999999999</v>
      </c>
    </row>
    <row r="20" spans="1:9" ht="15" x14ac:dyDescent="0.25">
      <c r="A20" s="9" t="s">
        <v>14</v>
      </c>
      <c r="B20" s="11">
        <f>B21+B22+B23</f>
        <v>0</v>
      </c>
      <c r="C20" s="11">
        <f t="shared" ref="C20:E20" si="5">C21+C22+C23</f>
        <v>0</v>
      </c>
      <c r="D20" s="13">
        <v>0</v>
      </c>
      <c r="E20" s="11">
        <f t="shared" si="5"/>
        <v>0</v>
      </c>
      <c r="F20" s="41">
        <f t="shared" si="1"/>
        <v>0</v>
      </c>
      <c r="G20" s="11">
        <f t="shared" ref="G20" si="6">G21+G22+G23</f>
        <v>4367.3</v>
      </c>
      <c r="H20" s="11">
        <f t="shared" ref="H20" si="7">H21+H22+H23</f>
        <v>4626.97</v>
      </c>
      <c r="I20" s="48">
        <f t="shared" si="2"/>
        <v>-259.67000000000007</v>
      </c>
    </row>
    <row r="21" spans="1:9" ht="15" x14ac:dyDescent="0.25">
      <c r="A21" s="9" t="s">
        <v>71</v>
      </c>
      <c r="B21" s="11">
        <v>0</v>
      </c>
      <c r="C21" s="11">
        <v>0</v>
      </c>
      <c r="D21" s="13">
        <v>0</v>
      </c>
      <c r="E21" s="11">
        <v>0</v>
      </c>
      <c r="F21" s="41">
        <f t="shared" si="1"/>
        <v>0</v>
      </c>
      <c r="G21" s="11">
        <v>808.8</v>
      </c>
      <c r="H21" s="11">
        <v>1036.3800000000001</v>
      </c>
      <c r="I21" s="48">
        <f t="shared" si="2"/>
        <v>-227.58000000000015</v>
      </c>
    </row>
    <row r="22" spans="1:9" ht="15" x14ac:dyDescent="0.25">
      <c r="A22" s="9" t="s">
        <v>72</v>
      </c>
      <c r="B22" s="11">
        <v>0</v>
      </c>
      <c r="C22" s="11">
        <v>0</v>
      </c>
      <c r="D22" s="13">
        <v>0</v>
      </c>
      <c r="E22" s="11">
        <v>0</v>
      </c>
      <c r="F22" s="41">
        <f t="shared" si="1"/>
        <v>0</v>
      </c>
      <c r="G22" s="11">
        <v>2706.54</v>
      </c>
      <c r="H22" s="11">
        <v>2489.0500000000002</v>
      </c>
      <c r="I22" s="48">
        <f t="shared" si="2"/>
        <v>217.48999999999978</v>
      </c>
    </row>
    <row r="23" spans="1:9" ht="15" x14ac:dyDescent="0.25">
      <c r="A23" s="9" t="s">
        <v>73</v>
      </c>
      <c r="B23" s="11">
        <v>0</v>
      </c>
      <c r="C23" s="11">
        <v>0</v>
      </c>
      <c r="D23" s="13">
        <v>0</v>
      </c>
      <c r="E23" s="11">
        <v>0</v>
      </c>
      <c r="F23" s="41">
        <f t="shared" si="1"/>
        <v>0</v>
      </c>
      <c r="G23" s="11">
        <v>851.96</v>
      </c>
      <c r="H23" s="11">
        <v>1101.54</v>
      </c>
      <c r="I23" s="48">
        <f t="shared" si="2"/>
        <v>-249.57999999999993</v>
      </c>
    </row>
    <row r="24" spans="1:9" ht="15" x14ac:dyDescent="0.25">
      <c r="A24" s="9" t="s">
        <v>15</v>
      </c>
      <c r="B24" s="11">
        <v>443.94</v>
      </c>
      <c r="C24" s="11">
        <v>307.5</v>
      </c>
      <c r="D24" s="13">
        <f t="shared" si="0"/>
        <v>69.266117042843618</v>
      </c>
      <c r="E24" s="11">
        <v>105</v>
      </c>
      <c r="F24" s="41">
        <f t="shared" si="1"/>
        <v>202.5</v>
      </c>
      <c r="G24" s="11">
        <v>307.5</v>
      </c>
      <c r="H24" s="11">
        <v>105.24</v>
      </c>
      <c r="I24" s="48">
        <f t="shared" si="2"/>
        <v>202.26</v>
      </c>
    </row>
    <row r="25" spans="1:9" s="1" customFormat="1" ht="47.25" customHeight="1" x14ac:dyDescent="0.25">
      <c r="A25" s="9" t="s">
        <v>74</v>
      </c>
      <c r="B25" s="11">
        <f>B26+B27+B28+B29</f>
        <v>72369.960000000006</v>
      </c>
      <c r="C25" s="11">
        <f>C26+C27+C28+C29</f>
        <v>17280.59</v>
      </c>
      <c r="D25" s="13">
        <f t="shared" si="0"/>
        <v>23.878125675349274</v>
      </c>
      <c r="E25" s="11">
        <v>14200.5</v>
      </c>
      <c r="F25" s="41">
        <f t="shared" si="1"/>
        <v>3080.09</v>
      </c>
      <c r="G25" s="11">
        <v>18730.47</v>
      </c>
      <c r="H25" s="11">
        <v>15937.54</v>
      </c>
      <c r="I25" s="48">
        <f t="shared" si="2"/>
        <v>2792.9300000000003</v>
      </c>
    </row>
    <row r="26" spans="1:9" s="1" customFormat="1" ht="29.25" customHeight="1" x14ac:dyDescent="0.25">
      <c r="A26" s="9" t="s">
        <v>91</v>
      </c>
      <c r="B26" s="11">
        <v>0</v>
      </c>
      <c r="C26" s="11">
        <v>0</v>
      </c>
      <c r="D26" s="13">
        <v>0</v>
      </c>
      <c r="E26" s="11">
        <v>9.1999999999999993</v>
      </c>
      <c r="F26" s="41">
        <f t="shared" si="1"/>
        <v>-9.1999999999999993</v>
      </c>
      <c r="G26" s="11">
        <v>0</v>
      </c>
      <c r="H26" s="11">
        <v>0</v>
      </c>
      <c r="I26" s="48">
        <f t="shared" si="2"/>
        <v>0</v>
      </c>
    </row>
    <row r="27" spans="1:9" s="1" customFormat="1" ht="18" customHeight="1" x14ac:dyDescent="0.25">
      <c r="A27" s="9" t="s">
        <v>75</v>
      </c>
      <c r="B27" s="11">
        <v>65049</v>
      </c>
      <c r="C27" s="11">
        <v>15739.4</v>
      </c>
      <c r="D27" s="13">
        <f t="shared" si="0"/>
        <v>24.196221310089317</v>
      </c>
      <c r="E27" s="11">
        <v>12465.16</v>
      </c>
      <c r="F27" s="41">
        <f t="shared" si="1"/>
        <v>3274.24</v>
      </c>
      <c r="G27" s="11">
        <v>15739.4</v>
      </c>
      <c r="H27" s="11">
        <v>12484.29</v>
      </c>
      <c r="I27" s="48">
        <f t="shared" si="2"/>
        <v>3255.1099999999988</v>
      </c>
    </row>
    <row r="28" spans="1:9" s="1" customFormat="1" ht="15" x14ac:dyDescent="0.25">
      <c r="A28" s="9" t="s">
        <v>76</v>
      </c>
      <c r="B28" s="11">
        <v>296.82</v>
      </c>
      <c r="C28" s="11">
        <v>76.44</v>
      </c>
      <c r="D28" s="13">
        <f t="shared" si="0"/>
        <v>25.752981605013137</v>
      </c>
      <c r="E28" s="11">
        <v>138.57</v>
      </c>
      <c r="F28" s="41">
        <f t="shared" si="1"/>
        <v>-62.129999999999995</v>
      </c>
      <c r="G28" s="11">
        <v>1377.24</v>
      </c>
      <c r="H28" s="11">
        <v>1482.31</v>
      </c>
      <c r="I28" s="48">
        <f t="shared" si="2"/>
        <v>-105.06999999999994</v>
      </c>
    </row>
    <row r="29" spans="1:9" s="1" customFormat="1" ht="18" customHeight="1" x14ac:dyDescent="0.25">
      <c r="A29" s="9" t="s">
        <v>92</v>
      </c>
      <c r="B29" s="11">
        <v>7024.14</v>
      </c>
      <c r="C29" s="11">
        <v>1464.75</v>
      </c>
      <c r="D29" s="13">
        <f t="shared" si="0"/>
        <v>20.853086641211593</v>
      </c>
      <c r="E29" s="11">
        <v>1063.2</v>
      </c>
      <c r="F29" s="41">
        <f t="shared" si="1"/>
        <v>401.54999999999995</v>
      </c>
      <c r="G29" s="11">
        <v>1613.71</v>
      </c>
      <c r="H29" s="11">
        <v>1966.03</v>
      </c>
      <c r="I29" s="48">
        <f t="shared" si="2"/>
        <v>-352.31999999999994</v>
      </c>
    </row>
    <row r="30" spans="1:9" ht="30" x14ac:dyDescent="0.25">
      <c r="A30" s="9" t="s">
        <v>16</v>
      </c>
      <c r="B30" s="11">
        <f>B31</f>
        <v>0</v>
      </c>
      <c r="C30" s="11">
        <f t="shared" ref="C30:H30" si="8">C31</f>
        <v>0</v>
      </c>
      <c r="D30" s="13">
        <v>0</v>
      </c>
      <c r="E30" s="11">
        <f t="shared" si="8"/>
        <v>2386</v>
      </c>
      <c r="F30" s="41">
        <f t="shared" si="1"/>
        <v>-2386</v>
      </c>
      <c r="G30" s="11">
        <f t="shared" si="8"/>
        <v>0</v>
      </c>
      <c r="H30" s="11">
        <f t="shared" si="8"/>
        <v>2386.06</v>
      </c>
      <c r="I30" s="48">
        <f t="shared" si="2"/>
        <v>-2386.06</v>
      </c>
    </row>
    <row r="31" spans="1:9" ht="30" x14ac:dyDescent="0.25">
      <c r="A31" s="9" t="s">
        <v>17</v>
      </c>
      <c r="B31" s="11">
        <v>0</v>
      </c>
      <c r="C31" s="11">
        <v>0</v>
      </c>
      <c r="D31" s="13">
        <v>0</v>
      </c>
      <c r="E31" s="11">
        <v>2386</v>
      </c>
      <c r="F31" s="41">
        <f t="shared" si="1"/>
        <v>-2386</v>
      </c>
      <c r="G31" s="11">
        <v>0</v>
      </c>
      <c r="H31" s="11">
        <v>2386.06</v>
      </c>
      <c r="I31" s="48">
        <f t="shared" si="2"/>
        <v>-2386.06</v>
      </c>
    </row>
    <row r="32" spans="1:9" ht="34.5" customHeight="1" x14ac:dyDescent="0.25">
      <c r="A32" s="9" t="s">
        <v>18</v>
      </c>
      <c r="B32" s="11">
        <v>31288.77</v>
      </c>
      <c r="C32" s="11">
        <v>7525.4</v>
      </c>
      <c r="D32" s="13">
        <f t="shared" si="0"/>
        <v>24.051440820460503</v>
      </c>
      <c r="E32" s="11">
        <v>7469.2</v>
      </c>
      <c r="F32" s="41">
        <f t="shared" si="1"/>
        <v>56.199999999999818</v>
      </c>
      <c r="G32" s="11">
        <v>8458.42</v>
      </c>
      <c r="H32" s="11">
        <v>8514.5400000000009</v>
      </c>
      <c r="I32" s="48">
        <f t="shared" si="2"/>
        <v>-56.1200000000008</v>
      </c>
    </row>
    <row r="33" spans="1:9" ht="31.5" customHeight="1" x14ac:dyDescent="0.25">
      <c r="A33" s="9" t="s">
        <v>19</v>
      </c>
      <c r="B33" s="11">
        <v>23000</v>
      </c>
      <c r="C33" s="11">
        <v>1294.7</v>
      </c>
      <c r="D33" s="13">
        <f t="shared" si="0"/>
        <v>5.629130434782609</v>
      </c>
      <c r="E33" s="11">
        <v>5594.08</v>
      </c>
      <c r="F33" s="41">
        <f t="shared" si="1"/>
        <v>-4299.38</v>
      </c>
      <c r="G33" s="11">
        <v>1294.7</v>
      </c>
      <c r="H33" s="11">
        <v>5594.09</v>
      </c>
      <c r="I33" s="48">
        <f t="shared" si="2"/>
        <v>-4299.3900000000003</v>
      </c>
    </row>
    <row r="34" spans="1:9" ht="30" x14ac:dyDescent="0.25">
      <c r="A34" s="9" t="s">
        <v>20</v>
      </c>
      <c r="B34" s="11">
        <v>4485.3500000000004</v>
      </c>
      <c r="C34" s="11">
        <v>1376.99</v>
      </c>
      <c r="D34" s="13">
        <f t="shared" si="0"/>
        <v>30.69972242968776</v>
      </c>
      <c r="E34" s="11">
        <v>644.79999999999995</v>
      </c>
      <c r="F34" s="41">
        <f t="shared" si="1"/>
        <v>732.19</v>
      </c>
      <c r="G34" s="11">
        <v>1376.99</v>
      </c>
      <c r="H34" s="11">
        <v>608.4</v>
      </c>
      <c r="I34" s="48">
        <f t="shared" si="2"/>
        <v>768.59</v>
      </c>
    </row>
    <row r="35" spans="1:9" ht="15" x14ac:dyDescent="0.25">
      <c r="A35" s="9" t="s">
        <v>21</v>
      </c>
      <c r="B35" s="11">
        <v>1500</v>
      </c>
      <c r="C35" s="11">
        <v>-30.72</v>
      </c>
      <c r="D35" s="13"/>
      <c r="E35" s="11">
        <v>0</v>
      </c>
      <c r="F35" s="41">
        <f t="shared" si="1"/>
        <v>-30.72</v>
      </c>
      <c r="G35" s="11">
        <v>74.11</v>
      </c>
      <c r="H35" s="11">
        <v>-78.900000000000006</v>
      </c>
      <c r="I35" s="48">
        <f t="shared" si="2"/>
        <v>153.01</v>
      </c>
    </row>
    <row r="36" spans="1:9" ht="20.25" customHeight="1" x14ac:dyDescent="0.2">
      <c r="A36" s="12" t="s">
        <v>22</v>
      </c>
      <c r="B36" s="11">
        <f>B37+B42+B44+B45</f>
        <v>881006.8899999999</v>
      </c>
      <c r="C36" s="11">
        <f>C37+C42+C44+C45+C43</f>
        <v>163266.59999999998</v>
      </c>
      <c r="D36" s="13">
        <f t="shared" si="0"/>
        <v>18.531818746616157</v>
      </c>
      <c r="E36" s="11">
        <f>E37+E42+E44+E45+E43</f>
        <v>149309.59999999998</v>
      </c>
      <c r="F36" s="41">
        <f t="shared" si="1"/>
        <v>13957</v>
      </c>
      <c r="G36" s="11">
        <f>G37+G42+G44+G45+G43</f>
        <v>163359.54999999996</v>
      </c>
      <c r="H36" s="11">
        <f>H37+H42+H44+H45+H43</f>
        <v>149437.18999999997</v>
      </c>
      <c r="I36" s="48">
        <f t="shared" si="2"/>
        <v>13922.359999999986</v>
      </c>
    </row>
    <row r="37" spans="1:9" ht="50.25" customHeight="1" x14ac:dyDescent="0.25">
      <c r="A37" s="9" t="s">
        <v>23</v>
      </c>
      <c r="B37" s="11">
        <f>B38+B39+B40+B41</f>
        <v>881006.8899999999</v>
      </c>
      <c r="C37" s="11">
        <f t="shared" ref="C37" si="9">C38+C39+C40+C41</f>
        <v>163606.75</v>
      </c>
      <c r="D37" s="13">
        <f t="shared" si="0"/>
        <v>18.570427979286293</v>
      </c>
      <c r="E37" s="11">
        <f t="shared" ref="E37" si="10">E38+E39+E40+E41</f>
        <v>149253.69999999998</v>
      </c>
      <c r="F37" s="41">
        <f t="shared" si="1"/>
        <v>14353.050000000017</v>
      </c>
      <c r="G37" s="11">
        <f t="shared" ref="G37:H37" si="11">G38+G39+G40+G41</f>
        <v>163661.69999999998</v>
      </c>
      <c r="H37" s="11">
        <f t="shared" si="11"/>
        <v>149307.69999999998</v>
      </c>
      <c r="I37" s="48">
        <f t="shared" si="2"/>
        <v>14354</v>
      </c>
    </row>
    <row r="38" spans="1:9" ht="28.5" customHeight="1" x14ac:dyDescent="0.25">
      <c r="A38" s="9" t="s">
        <v>24</v>
      </c>
      <c r="B38" s="11">
        <v>0</v>
      </c>
      <c r="C38" s="11">
        <v>0</v>
      </c>
      <c r="D38" s="13">
        <v>0</v>
      </c>
      <c r="E38" s="11">
        <v>0</v>
      </c>
      <c r="F38" s="41">
        <f t="shared" si="1"/>
        <v>0</v>
      </c>
      <c r="G38" s="11">
        <v>0</v>
      </c>
      <c r="H38" s="11">
        <v>0</v>
      </c>
      <c r="I38" s="48">
        <f t="shared" si="2"/>
        <v>0</v>
      </c>
    </row>
    <row r="39" spans="1:9" ht="36" customHeight="1" x14ac:dyDescent="0.25">
      <c r="A39" s="9" t="s">
        <v>25</v>
      </c>
      <c r="B39" s="11">
        <v>99435.32</v>
      </c>
      <c r="C39" s="11">
        <v>6331.85</v>
      </c>
      <c r="D39" s="13">
        <f t="shared" si="0"/>
        <v>6.3678077367277544</v>
      </c>
      <c r="E39" s="11">
        <v>8821</v>
      </c>
      <c r="F39" s="41">
        <f t="shared" si="1"/>
        <v>-2489.1499999999996</v>
      </c>
      <c r="G39" s="11">
        <v>6386.79</v>
      </c>
      <c r="H39" s="11">
        <v>8875</v>
      </c>
      <c r="I39" s="48">
        <f t="shared" si="2"/>
        <v>-2488.21</v>
      </c>
    </row>
    <row r="40" spans="1:9" ht="33" customHeight="1" x14ac:dyDescent="0.25">
      <c r="A40" s="9" t="s">
        <v>26</v>
      </c>
      <c r="B40" s="11">
        <v>731936.6</v>
      </c>
      <c r="C40" s="11">
        <v>148901.6</v>
      </c>
      <c r="D40" s="13">
        <f t="shared" si="0"/>
        <v>20.343510626466831</v>
      </c>
      <c r="E40" s="11">
        <v>132389.29999999999</v>
      </c>
      <c r="F40" s="41">
        <f t="shared" si="1"/>
        <v>16512.300000000017</v>
      </c>
      <c r="G40" s="11">
        <v>148901.60999999999</v>
      </c>
      <c r="H40" s="11">
        <v>132389.29999999999</v>
      </c>
      <c r="I40" s="48">
        <f t="shared" si="2"/>
        <v>16512.309999999998</v>
      </c>
    </row>
    <row r="41" spans="1:9" ht="15" x14ac:dyDescent="0.25">
      <c r="A41" s="9" t="s">
        <v>27</v>
      </c>
      <c r="B41" s="11">
        <v>49634.97</v>
      </c>
      <c r="C41" s="11">
        <v>8373.2999999999993</v>
      </c>
      <c r="D41" s="13"/>
      <c r="E41" s="11">
        <v>8043.4</v>
      </c>
      <c r="F41" s="41">
        <f t="shared" si="1"/>
        <v>329.89999999999964</v>
      </c>
      <c r="G41" s="11">
        <v>8373.2999999999993</v>
      </c>
      <c r="H41" s="11">
        <v>8043.4</v>
      </c>
      <c r="I41" s="48">
        <f t="shared" si="2"/>
        <v>329.89999999999964</v>
      </c>
    </row>
    <row r="42" spans="1:9" ht="15" x14ac:dyDescent="0.25">
      <c r="A42" s="9" t="s">
        <v>28</v>
      </c>
      <c r="B42" s="11">
        <v>0</v>
      </c>
      <c r="C42" s="11">
        <v>56.36</v>
      </c>
      <c r="D42" s="13">
        <v>0</v>
      </c>
      <c r="E42" s="11">
        <v>0</v>
      </c>
      <c r="F42" s="41">
        <f t="shared" si="1"/>
        <v>56.36</v>
      </c>
      <c r="G42" s="11">
        <v>134.30000000000001</v>
      </c>
      <c r="H42" s="11">
        <v>133.49</v>
      </c>
      <c r="I42" s="48">
        <f t="shared" si="2"/>
        <v>0.81000000000000227</v>
      </c>
    </row>
    <row r="43" spans="1:9" s="1" customFormat="1" ht="73.5" customHeight="1" x14ac:dyDescent="0.25">
      <c r="A43" s="9" t="s">
        <v>93</v>
      </c>
      <c r="B43" s="11">
        <v>0</v>
      </c>
      <c r="C43" s="11">
        <v>-145.25</v>
      </c>
      <c r="D43" s="13">
        <v>0</v>
      </c>
      <c r="E43" s="11">
        <v>59.9</v>
      </c>
      <c r="F43" s="41">
        <f t="shared" si="1"/>
        <v>-205.15</v>
      </c>
      <c r="G43" s="11">
        <v>-183.45</v>
      </c>
      <c r="H43" s="11">
        <v>0</v>
      </c>
      <c r="I43" s="48">
        <f t="shared" si="2"/>
        <v>-183.45</v>
      </c>
    </row>
    <row r="44" spans="1:9" ht="54" customHeight="1" x14ac:dyDescent="0.25">
      <c r="A44" s="9" t="s">
        <v>29</v>
      </c>
      <c r="B44" s="11">
        <v>0</v>
      </c>
      <c r="C44" s="11">
        <v>2</v>
      </c>
      <c r="D44" s="13">
        <v>0</v>
      </c>
      <c r="E44" s="11">
        <v>-4</v>
      </c>
      <c r="F44" s="41">
        <f t="shared" si="1"/>
        <v>6</v>
      </c>
      <c r="G44" s="11">
        <v>0</v>
      </c>
      <c r="H44" s="11">
        <v>0</v>
      </c>
      <c r="I44" s="48">
        <f t="shared" si="2"/>
        <v>0</v>
      </c>
    </row>
    <row r="45" spans="1:9" ht="30" x14ac:dyDescent="0.25">
      <c r="A45" s="9" t="s">
        <v>30</v>
      </c>
      <c r="B45" s="11">
        <v>0</v>
      </c>
      <c r="C45" s="11">
        <v>-253.26</v>
      </c>
      <c r="D45" s="13">
        <v>0</v>
      </c>
      <c r="E45" s="11">
        <v>0</v>
      </c>
      <c r="F45" s="41">
        <f t="shared" si="1"/>
        <v>-253.26</v>
      </c>
      <c r="G45" s="11">
        <v>-253</v>
      </c>
      <c r="H45" s="11">
        <v>-4</v>
      </c>
      <c r="I45" s="48">
        <f t="shared" si="2"/>
        <v>-249</v>
      </c>
    </row>
  </sheetData>
  <mergeCells count="5">
    <mergeCell ref="A3:F3"/>
    <mergeCell ref="A1:F1"/>
    <mergeCell ref="A5:A6"/>
    <mergeCell ref="B5:F5"/>
    <mergeCell ref="G5:I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37" workbookViewId="0">
      <selection activeCell="D53" sqref="D53"/>
    </sheetView>
  </sheetViews>
  <sheetFormatPr defaultRowHeight="12.75" x14ac:dyDescent="0.2"/>
  <cols>
    <col min="1" max="1" width="45.140625" style="24" customWidth="1"/>
    <col min="2" max="2" width="14.5703125" style="25" customWidth="1"/>
    <col min="3" max="3" width="12.140625" style="15" customWidth="1"/>
    <col min="4" max="4" width="17.28515625" style="15" customWidth="1"/>
    <col min="5" max="5" width="13.7109375" style="15" customWidth="1"/>
    <col min="6" max="6" width="16.5703125" style="15" customWidth="1"/>
    <col min="7" max="7" width="21.140625" style="15" customWidth="1"/>
    <col min="8" max="8" width="15.7109375" style="15" customWidth="1"/>
    <col min="9" max="9" width="15.85546875" style="15" customWidth="1"/>
    <col min="10" max="10" width="18" style="15" customWidth="1"/>
    <col min="11" max="16384" width="9.140625" style="15"/>
  </cols>
  <sheetData>
    <row r="1" spans="1:15" ht="20.25" customHeight="1" x14ac:dyDescent="0.2">
      <c r="A1" s="64" t="s">
        <v>94</v>
      </c>
      <c r="B1" s="64"/>
      <c r="C1" s="64"/>
      <c r="D1" s="64"/>
      <c r="E1" s="64"/>
      <c r="F1" s="64"/>
      <c r="G1" s="64"/>
    </row>
    <row r="2" spans="1:15" ht="15.75" customHeight="1" x14ac:dyDescent="0.25">
      <c r="A2" s="16"/>
      <c r="B2" s="17"/>
      <c r="C2" s="18"/>
      <c r="D2" s="18"/>
      <c r="E2" s="18"/>
      <c r="F2" s="18"/>
      <c r="G2" s="18"/>
      <c r="J2" s="53" t="s">
        <v>87</v>
      </c>
    </row>
    <row r="3" spans="1:15" ht="35.25" customHeight="1" x14ac:dyDescent="0.25">
      <c r="A3" s="65" t="s">
        <v>0</v>
      </c>
      <c r="B3" s="66" t="s">
        <v>141</v>
      </c>
      <c r="C3" s="66"/>
      <c r="D3" s="66"/>
      <c r="E3" s="66"/>
      <c r="F3" s="66"/>
      <c r="G3" s="67"/>
      <c r="H3" s="68" t="s">
        <v>142</v>
      </c>
      <c r="I3" s="68"/>
      <c r="J3" s="68"/>
    </row>
    <row r="4" spans="1:15" ht="87" customHeight="1" x14ac:dyDescent="0.2">
      <c r="A4" s="65"/>
      <c r="B4" s="49" t="s">
        <v>95</v>
      </c>
      <c r="C4" s="37" t="s">
        <v>155</v>
      </c>
      <c r="D4" s="37" t="s">
        <v>156</v>
      </c>
      <c r="E4" s="37" t="s">
        <v>88</v>
      </c>
      <c r="F4" s="37" t="s">
        <v>150</v>
      </c>
      <c r="G4" s="39" t="s">
        <v>89</v>
      </c>
      <c r="H4" s="37" t="s">
        <v>156</v>
      </c>
      <c r="I4" s="39" t="s">
        <v>150</v>
      </c>
      <c r="J4" s="42" t="s">
        <v>143</v>
      </c>
    </row>
    <row r="5" spans="1:15" ht="15" x14ac:dyDescent="0.25">
      <c r="A5" s="19">
        <v>1</v>
      </c>
      <c r="B5" s="20">
        <v>2</v>
      </c>
      <c r="C5" s="21">
        <v>3</v>
      </c>
      <c r="D5" s="21">
        <v>4</v>
      </c>
      <c r="E5" s="21">
        <v>5</v>
      </c>
      <c r="F5" s="21">
        <v>6</v>
      </c>
      <c r="G5" s="50">
        <v>7</v>
      </c>
      <c r="H5" s="50">
        <v>8</v>
      </c>
      <c r="I5" s="50">
        <v>9</v>
      </c>
      <c r="J5" s="21">
        <v>10</v>
      </c>
    </row>
    <row r="6" spans="1:15" ht="43.5" customHeight="1" x14ac:dyDescent="0.2">
      <c r="A6" s="31" t="s">
        <v>77</v>
      </c>
      <c r="B6" s="32"/>
      <c r="C6" s="33">
        <f>C7+C16+C18+C22+C26+C30+C37+C40+C45+C48+C50</f>
        <v>1658246.84</v>
      </c>
      <c r="D6" s="33">
        <f>D7+D16+D18+D22+D26+D30+D37+D40+D45+D48+D50</f>
        <v>319779.58999999997</v>
      </c>
      <c r="E6" s="33">
        <f>D6/C6*100</f>
        <v>19.284197158488176</v>
      </c>
      <c r="F6" s="33">
        <f>F7+F16+F18+F22+F26+F30+F37+F40+F45+F48+F50</f>
        <v>264382.40000000002</v>
      </c>
      <c r="G6" s="51">
        <f>D6-F6</f>
        <v>55397.189999999944</v>
      </c>
      <c r="H6" s="33">
        <f>H7+H17+H18+H22+H26+H30+H37+H40+H45+H48+H50</f>
        <v>352691.03</v>
      </c>
      <c r="I6" s="33">
        <f>I7+I17+I18+I22+I26+I30+I37+I40+I45+I48+I50</f>
        <v>291684.53000000009</v>
      </c>
      <c r="J6" s="54">
        <f>H6-I6</f>
        <v>61006.499999999942</v>
      </c>
      <c r="M6" s="34" t="s">
        <v>86</v>
      </c>
      <c r="O6" s="34" t="s">
        <v>86</v>
      </c>
    </row>
    <row r="7" spans="1:15" ht="19.5" customHeight="1" x14ac:dyDescent="0.2">
      <c r="A7" s="22" t="s">
        <v>32</v>
      </c>
      <c r="B7" s="30" t="s">
        <v>96</v>
      </c>
      <c r="C7" s="23">
        <f>SUM(C8:C15)</f>
        <v>126998.78</v>
      </c>
      <c r="D7" s="23">
        <f>SUM(D9:D15)</f>
        <v>20217.129999999997</v>
      </c>
      <c r="E7" s="33">
        <f t="shared" ref="E7:E53" si="0">D7/C7*100</f>
        <v>15.919152924146198</v>
      </c>
      <c r="F7" s="23">
        <f>SUM(F9:F15)</f>
        <v>18020.900000000001</v>
      </c>
      <c r="G7" s="51">
        <f t="shared" ref="G7:G53" si="1">D7-F7</f>
        <v>2196.2299999999959</v>
      </c>
      <c r="H7" s="23">
        <f>SUM(H8:H15)</f>
        <v>35827.300000000003</v>
      </c>
      <c r="I7" s="23">
        <f>SUM(I8:I15)</f>
        <v>30860</v>
      </c>
      <c r="J7" s="54">
        <f t="shared" ref="J7:J53" si="2">H7-I7</f>
        <v>4967.3000000000029</v>
      </c>
      <c r="M7" s="15" t="s">
        <v>86</v>
      </c>
      <c r="N7" s="34" t="s">
        <v>86</v>
      </c>
    </row>
    <row r="8" spans="1:15" ht="28.5" customHeight="1" x14ac:dyDescent="0.2">
      <c r="A8" s="22" t="s">
        <v>147</v>
      </c>
      <c r="B8" s="30" t="s">
        <v>144</v>
      </c>
      <c r="C8" s="23">
        <v>0</v>
      </c>
      <c r="D8" s="23">
        <v>0</v>
      </c>
      <c r="E8" s="33">
        <v>0</v>
      </c>
      <c r="F8" s="23">
        <v>0</v>
      </c>
      <c r="G8" s="51">
        <v>0</v>
      </c>
      <c r="H8" s="23">
        <v>3583.76</v>
      </c>
      <c r="I8" s="23">
        <v>3170.4</v>
      </c>
      <c r="J8" s="54">
        <f t="shared" si="2"/>
        <v>413.36000000000013</v>
      </c>
    </row>
    <row r="9" spans="1:15" ht="64.5" customHeight="1" x14ac:dyDescent="0.2">
      <c r="A9" s="22" t="s">
        <v>33</v>
      </c>
      <c r="B9" s="30" t="s">
        <v>97</v>
      </c>
      <c r="C9" s="23">
        <v>2579.86</v>
      </c>
      <c r="D9" s="29">
        <v>474.31</v>
      </c>
      <c r="E9" s="33">
        <f t="shared" si="0"/>
        <v>18.385106168551783</v>
      </c>
      <c r="F9" s="29">
        <v>331.1</v>
      </c>
      <c r="G9" s="51">
        <f t="shared" si="1"/>
        <v>143.20999999999998</v>
      </c>
      <c r="H9" s="23">
        <v>474.31</v>
      </c>
      <c r="I9" s="23">
        <v>334</v>
      </c>
      <c r="J9" s="54">
        <f t="shared" si="2"/>
        <v>140.31</v>
      </c>
      <c r="N9" s="34" t="s">
        <v>86</v>
      </c>
      <c r="O9" s="15" t="s">
        <v>86</v>
      </c>
    </row>
    <row r="10" spans="1:15" ht="61.5" customHeight="1" x14ac:dyDescent="0.2">
      <c r="A10" s="22" t="s">
        <v>34</v>
      </c>
      <c r="B10" s="30" t="s">
        <v>98</v>
      </c>
      <c r="C10" s="23">
        <v>37804.699999999997</v>
      </c>
      <c r="D10" s="29">
        <v>6578.73</v>
      </c>
      <c r="E10" s="33">
        <f t="shared" si="0"/>
        <v>17.401883892743495</v>
      </c>
      <c r="F10" s="29">
        <v>5600</v>
      </c>
      <c r="G10" s="51">
        <f t="shared" si="1"/>
        <v>978.72999999999956</v>
      </c>
      <c r="H10" s="23">
        <v>13609.16</v>
      </c>
      <c r="I10" s="23">
        <v>10449.5</v>
      </c>
      <c r="J10" s="54">
        <f t="shared" si="2"/>
        <v>3159.66</v>
      </c>
    </row>
    <row r="11" spans="1:15" ht="15" x14ac:dyDescent="0.2">
      <c r="A11" s="22" t="s">
        <v>35</v>
      </c>
      <c r="B11" s="30" t="s">
        <v>99</v>
      </c>
      <c r="C11" s="23">
        <v>35.9</v>
      </c>
      <c r="D11" s="29">
        <v>0.2</v>
      </c>
      <c r="E11" s="33">
        <f t="shared" si="0"/>
        <v>0.5571030640668525</v>
      </c>
      <c r="F11" s="29">
        <v>0.2</v>
      </c>
      <c r="G11" s="51">
        <f t="shared" si="1"/>
        <v>0</v>
      </c>
      <c r="H11" s="23">
        <v>0</v>
      </c>
      <c r="I11" s="23">
        <v>0</v>
      </c>
      <c r="J11" s="54">
        <f t="shared" si="2"/>
        <v>0</v>
      </c>
    </row>
    <row r="12" spans="1:15" ht="51.75" customHeight="1" x14ac:dyDescent="0.2">
      <c r="A12" s="22" t="s">
        <v>36</v>
      </c>
      <c r="B12" s="30" t="s">
        <v>100</v>
      </c>
      <c r="C12" s="23">
        <v>10917.65</v>
      </c>
      <c r="D12" s="29">
        <v>1511.4</v>
      </c>
      <c r="E12" s="33">
        <f t="shared" si="0"/>
        <v>13.843638511950834</v>
      </c>
      <c r="F12" s="29">
        <v>1346.2</v>
      </c>
      <c r="G12" s="51">
        <f t="shared" si="1"/>
        <v>165.20000000000005</v>
      </c>
      <c r="H12" s="23">
        <v>1511.4</v>
      </c>
      <c r="I12" s="23">
        <v>1346.2</v>
      </c>
      <c r="J12" s="54">
        <f t="shared" si="2"/>
        <v>165.20000000000005</v>
      </c>
    </row>
    <row r="13" spans="1:15" ht="35.25" customHeight="1" x14ac:dyDescent="0.2">
      <c r="A13" s="22" t="s">
        <v>160</v>
      </c>
      <c r="B13" s="30" t="s">
        <v>159</v>
      </c>
      <c r="C13" s="23">
        <v>0</v>
      </c>
      <c r="D13" s="29">
        <v>0</v>
      </c>
      <c r="E13" s="33">
        <v>0</v>
      </c>
      <c r="F13" s="29">
        <v>0</v>
      </c>
      <c r="G13" s="51">
        <f t="shared" si="1"/>
        <v>0</v>
      </c>
      <c r="H13" s="23">
        <v>422.14</v>
      </c>
      <c r="I13" s="23">
        <v>0</v>
      </c>
      <c r="J13" s="54">
        <f t="shared" si="2"/>
        <v>422.14</v>
      </c>
    </row>
    <row r="14" spans="1:15" ht="15" x14ac:dyDescent="0.2">
      <c r="A14" s="22" t="s">
        <v>37</v>
      </c>
      <c r="B14" s="30" t="s">
        <v>101</v>
      </c>
      <c r="C14" s="23">
        <v>5077.78</v>
      </c>
      <c r="D14" s="29">
        <v>0</v>
      </c>
      <c r="E14" s="33">
        <f t="shared" si="0"/>
        <v>0</v>
      </c>
      <c r="F14" s="29">
        <v>0</v>
      </c>
      <c r="G14" s="51">
        <f t="shared" si="1"/>
        <v>0</v>
      </c>
      <c r="H14" s="23">
        <v>0</v>
      </c>
      <c r="I14" s="23">
        <v>0</v>
      </c>
      <c r="J14" s="54">
        <f t="shared" si="2"/>
        <v>0</v>
      </c>
      <c r="N14" s="15" t="s">
        <v>86</v>
      </c>
    </row>
    <row r="15" spans="1:15" ht="15" x14ac:dyDescent="0.2">
      <c r="A15" s="22" t="s">
        <v>38</v>
      </c>
      <c r="B15" s="30" t="s">
        <v>102</v>
      </c>
      <c r="C15" s="23">
        <v>70582.89</v>
      </c>
      <c r="D15" s="29">
        <v>11652.49</v>
      </c>
      <c r="E15" s="33">
        <f t="shared" si="0"/>
        <v>16.508944306474273</v>
      </c>
      <c r="F15" s="29">
        <v>10743.4</v>
      </c>
      <c r="G15" s="51">
        <f t="shared" si="1"/>
        <v>909.09000000000015</v>
      </c>
      <c r="H15" s="23">
        <v>16226.53</v>
      </c>
      <c r="I15" s="23">
        <v>15559.9</v>
      </c>
      <c r="J15" s="54">
        <f t="shared" si="2"/>
        <v>666.63000000000102</v>
      </c>
    </row>
    <row r="16" spans="1:15" ht="15" x14ac:dyDescent="0.2">
      <c r="A16" s="22" t="s">
        <v>39</v>
      </c>
      <c r="B16" s="30" t="s">
        <v>103</v>
      </c>
      <c r="C16" s="23">
        <f>C17</f>
        <v>6015.7</v>
      </c>
      <c r="D16" s="23">
        <f t="shared" ref="D16:F16" si="3">D17</f>
        <v>1360.76</v>
      </c>
      <c r="E16" s="33">
        <f t="shared" si="0"/>
        <v>22.620143956646775</v>
      </c>
      <c r="F16" s="23">
        <f t="shared" si="3"/>
        <v>1020.9</v>
      </c>
      <c r="G16" s="51">
        <f t="shared" si="1"/>
        <v>339.86</v>
      </c>
      <c r="H16" s="23">
        <f>H17</f>
        <v>947.12</v>
      </c>
      <c r="I16" s="23">
        <f>I17</f>
        <v>809.1</v>
      </c>
      <c r="J16" s="54">
        <f t="shared" si="2"/>
        <v>138.01999999999998</v>
      </c>
    </row>
    <row r="17" spans="1:10" ht="20.25" customHeight="1" x14ac:dyDescent="0.2">
      <c r="A17" s="22" t="s">
        <v>40</v>
      </c>
      <c r="B17" s="30" t="s">
        <v>104</v>
      </c>
      <c r="C17" s="23">
        <v>6015.7</v>
      </c>
      <c r="D17" s="29">
        <v>1360.76</v>
      </c>
      <c r="E17" s="33">
        <f t="shared" si="0"/>
        <v>22.620143956646775</v>
      </c>
      <c r="F17" s="29">
        <v>1020.9</v>
      </c>
      <c r="G17" s="51">
        <f t="shared" si="1"/>
        <v>339.86</v>
      </c>
      <c r="H17" s="23">
        <v>947.12</v>
      </c>
      <c r="I17" s="23">
        <v>809.1</v>
      </c>
      <c r="J17" s="54">
        <f t="shared" si="2"/>
        <v>138.01999999999998</v>
      </c>
    </row>
    <row r="18" spans="1:10" ht="28.5" customHeight="1" x14ac:dyDescent="0.2">
      <c r="A18" s="22" t="s">
        <v>41</v>
      </c>
      <c r="B18" s="30" t="s">
        <v>105</v>
      </c>
      <c r="C18" s="23">
        <f>SUM(C19:C21)</f>
        <v>2078.65</v>
      </c>
      <c r="D18" s="23">
        <f>SUM(D19:D21)</f>
        <v>46.55</v>
      </c>
      <c r="E18" s="33">
        <f t="shared" si="0"/>
        <v>2.2394342481899305</v>
      </c>
      <c r="F18" s="23">
        <f>SUM(F19:F21)</f>
        <v>21.799999999999997</v>
      </c>
      <c r="G18" s="51">
        <f t="shared" si="1"/>
        <v>24.75</v>
      </c>
      <c r="H18" s="23">
        <f>SUM(H19:H21)</f>
        <v>113.78999999999999</v>
      </c>
      <c r="I18" s="23">
        <f>SUM(I19:I21)</f>
        <v>55.3</v>
      </c>
      <c r="J18" s="54">
        <f t="shared" si="2"/>
        <v>58.489999999999995</v>
      </c>
    </row>
    <row r="19" spans="1:10" ht="24.75" customHeight="1" x14ac:dyDescent="0.2">
      <c r="A19" s="22" t="s">
        <v>152</v>
      </c>
      <c r="B19" s="30" t="s">
        <v>151</v>
      </c>
      <c r="C19" s="23">
        <v>2003.65</v>
      </c>
      <c r="D19" s="23">
        <v>11.29</v>
      </c>
      <c r="E19" s="33">
        <f t="shared" si="0"/>
        <v>0.56347166421281147</v>
      </c>
      <c r="F19" s="23">
        <v>12.6</v>
      </c>
      <c r="G19" s="51">
        <f t="shared" si="1"/>
        <v>-1.3100000000000005</v>
      </c>
      <c r="H19" s="23">
        <v>11.29</v>
      </c>
      <c r="I19" s="23">
        <v>12.6</v>
      </c>
      <c r="J19" s="54">
        <f t="shared" si="2"/>
        <v>-1.3100000000000005</v>
      </c>
    </row>
    <row r="20" spans="1:10" ht="45" customHeight="1" x14ac:dyDescent="0.2">
      <c r="A20" s="22" t="s">
        <v>158</v>
      </c>
      <c r="B20" s="30" t="s">
        <v>153</v>
      </c>
      <c r="C20" s="23">
        <v>0</v>
      </c>
      <c r="D20" s="23">
        <v>0</v>
      </c>
      <c r="E20" s="33">
        <v>0</v>
      </c>
      <c r="F20" s="23">
        <v>0</v>
      </c>
      <c r="G20" s="51">
        <f t="shared" si="1"/>
        <v>0</v>
      </c>
      <c r="H20" s="23">
        <v>0</v>
      </c>
      <c r="I20" s="23">
        <v>14.5</v>
      </c>
      <c r="J20" s="54">
        <f t="shared" si="2"/>
        <v>-14.5</v>
      </c>
    </row>
    <row r="21" spans="1:10" ht="43.5" customHeight="1" x14ac:dyDescent="0.2">
      <c r="A21" s="22" t="s">
        <v>81</v>
      </c>
      <c r="B21" s="30" t="s">
        <v>106</v>
      </c>
      <c r="C21" s="23">
        <v>75</v>
      </c>
      <c r="D21" s="29">
        <v>35.26</v>
      </c>
      <c r="E21" s="33">
        <f t="shared" si="0"/>
        <v>47.013333333333328</v>
      </c>
      <c r="F21" s="29">
        <v>9.1999999999999993</v>
      </c>
      <c r="G21" s="51">
        <f t="shared" si="1"/>
        <v>26.06</v>
      </c>
      <c r="H21" s="23">
        <v>102.5</v>
      </c>
      <c r="I21" s="23">
        <v>28.2</v>
      </c>
      <c r="J21" s="54">
        <f t="shared" si="2"/>
        <v>74.3</v>
      </c>
    </row>
    <row r="22" spans="1:10" ht="15" x14ac:dyDescent="0.2">
      <c r="A22" s="22" t="s">
        <v>42</v>
      </c>
      <c r="B22" s="30" t="s">
        <v>107</v>
      </c>
      <c r="C22" s="23">
        <f>SUM(C23:C25)</f>
        <v>24223.1</v>
      </c>
      <c r="D22" s="23">
        <f t="shared" ref="D22:F22" si="4">SUM(D23:D25)</f>
        <v>2273.7399999999998</v>
      </c>
      <c r="E22" s="33">
        <f t="shared" si="0"/>
        <v>9.3866598412259368</v>
      </c>
      <c r="F22" s="23">
        <f t="shared" si="4"/>
        <v>1992.2</v>
      </c>
      <c r="G22" s="51">
        <f t="shared" si="1"/>
        <v>281.53999999999974</v>
      </c>
      <c r="H22" s="23">
        <f>SUM(H23:H25)</f>
        <v>10252.800000000001</v>
      </c>
      <c r="I22" s="23">
        <f>SUM(I23:I25)</f>
        <v>12335.5</v>
      </c>
      <c r="J22" s="54">
        <f t="shared" si="2"/>
        <v>-2082.6999999999989</v>
      </c>
    </row>
    <row r="23" spans="1:10" ht="15" x14ac:dyDescent="0.2">
      <c r="A23" s="22" t="s">
        <v>43</v>
      </c>
      <c r="B23" s="30" t="s">
        <v>108</v>
      </c>
      <c r="C23" s="23">
        <v>1960</v>
      </c>
      <c r="D23" s="29">
        <v>0</v>
      </c>
      <c r="E23" s="33">
        <f t="shared" si="0"/>
        <v>0</v>
      </c>
      <c r="F23" s="29">
        <v>0</v>
      </c>
      <c r="G23" s="51">
        <f t="shared" si="1"/>
        <v>0</v>
      </c>
      <c r="H23" s="23">
        <v>0</v>
      </c>
      <c r="I23" s="23">
        <v>0</v>
      </c>
      <c r="J23" s="54">
        <f t="shared" si="2"/>
        <v>0</v>
      </c>
    </row>
    <row r="24" spans="1:10" ht="15" x14ac:dyDescent="0.2">
      <c r="A24" s="22" t="s">
        <v>44</v>
      </c>
      <c r="B24" s="30" t="s">
        <v>109</v>
      </c>
      <c r="C24" s="23">
        <v>2191.3000000000002</v>
      </c>
      <c r="D24" s="29">
        <v>403.22</v>
      </c>
      <c r="E24" s="33">
        <f t="shared" si="0"/>
        <v>18.400949208232557</v>
      </c>
      <c r="F24" s="29">
        <v>316</v>
      </c>
      <c r="G24" s="51">
        <f t="shared" si="1"/>
        <v>87.220000000000027</v>
      </c>
      <c r="H24" s="23">
        <v>8382.2800000000007</v>
      </c>
      <c r="I24" s="23">
        <v>10659.3</v>
      </c>
      <c r="J24" s="54">
        <f t="shared" si="2"/>
        <v>-2277.0199999999986</v>
      </c>
    </row>
    <row r="25" spans="1:10" ht="30" x14ac:dyDescent="0.2">
      <c r="A25" s="22" t="s">
        <v>45</v>
      </c>
      <c r="B25" s="30" t="s">
        <v>110</v>
      </c>
      <c r="C25" s="23">
        <v>20071.8</v>
      </c>
      <c r="D25" s="29">
        <v>1870.52</v>
      </c>
      <c r="E25" s="33">
        <f t="shared" si="0"/>
        <v>9.3191442720632924</v>
      </c>
      <c r="F25" s="29">
        <v>1676.2</v>
      </c>
      <c r="G25" s="51">
        <f t="shared" si="1"/>
        <v>194.31999999999994</v>
      </c>
      <c r="H25" s="23">
        <v>1870.52</v>
      </c>
      <c r="I25" s="23">
        <v>1676.2</v>
      </c>
      <c r="J25" s="54">
        <f t="shared" si="2"/>
        <v>194.31999999999994</v>
      </c>
    </row>
    <row r="26" spans="1:10" ht="26.25" customHeight="1" x14ac:dyDescent="0.2">
      <c r="A26" s="22" t="s">
        <v>46</v>
      </c>
      <c r="B26" s="30" t="s">
        <v>111</v>
      </c>
      <c r="C26" s="23">
        <f>SUM(C27:C29)</f>
        <v>118709</v>
      </c>
      <c r="D26" s="23">
        <f>SUM(D27:D29)</f>
        <v>13845.41</v>
      </c>
      <c r="E26" s="33">
        <f t="shared" si="0"/>
        <v>11.663319546116975</v>
      </c>
      <c r="F26" s="23">
        <f>SUM(F27:F29)</f>
        <v>10507.199999999999</v>
      </c>
      <c r="G26" s="51">
        <f t="shared" si="1"/>
        <v>3338.2100000000009</v>
      </c>
      <c r="H26" s="23">
        <f>SUM(H27:H29)</f>
        <v>19874.47</v>
      </c>
      <c r="I26" s="23">
        <f>SUM(I27:I29)</f>
        <v>15705.8</v>
      </c>
      <c r="J26" s="54">
        <f t="shared" si="2"/>
        <v>4168.6700000000019</v>
      </c>
    </row>
    <row r="27" spans="1:10" ht="15" x14ac:dyDescent="0.2">
      <c r="A27" s="22" t="s">
        <v>47</v>
      </c>
      <c r="B27" s="30" t="s">
        <v>112</v>
      </c>
      <c r="C27" s="23">
        <v>29081.360000000001</v>
      </c>
      <c r="D27" s="29">
        <v>849.02</v>
      </c>
      <c r="E27" s="33">
        <f t="shared" si="0"/>
        <v>2.9194645642432127</v>
      </c>
      <c r="F27" s="29">
        <v>4911.8999999999996</v>
      </c>
      <c r="G27" s="51">
        <f t="shared" si="1"/>
        <v>-4062.8799999999997</v>
      </c>
      <c r="H27" s="23">
        <v>907.45</v>
      </c>
      <c r="I27" s="23">
        <v>4971.8</v>
      </c>
      <c r="J27" s="54">
        <f t="shared" si="2"/>
        <v>-4064.3500000000004</v>
      </c>
    </row>
    <row r="28" spans="1:10" ht="15" x14ac:dyDescent="0.2">
      <c r="A28" s="22" t="s">
        <v>48</v>
      </c>
      <c r="B28" s="30" t="s">
        <v>113</v>
      </c>
      <c r="C28" s="23">
        <v>70988.73</v>
      </c>
      <c r="D28" s="29">
        <v>11618.1</v>
      </c>
      <c r="E28" s="33">
        <f t="shared" si="0"/>
        <v>16.366118960009569</v>
      </c>
      <c r="F28" s="29">
        <v>3792</v>
      </c>
      <c r="G28" s="51">
        <f t="shared" si="1"/>
        <v>7826.1</v>
      </c>
      <c r="H28" s="23">
        <v>11618.1</v>
      </c>
      <c r="I28" s="23">
        <v>3792</v>
      </c>
      <c r="J28" s="54">
        <f t="shared" si="2"/>
        <v>7826.1</v>
      </c>
    </row>
    <row r="29" spans="1:10" ht="15" x14ac:dyDescent="0.2">
      <c r="A29" s="22" t="s">
        <v>49</v>
      </c>
      <c r="B29" s="30" t="s">
        <v>114</v>
      </c>
      <c r="C29" s="23">
        <v>18638.91</v>
      </c>
      <c r="D29" s="29">
        <v>1378.29</v>
      </c>
      <c r="E29" s="33">
        <f t="shared" si="0"/>
        <v>7.3946920715857303</v>
      </c>
      <c r="F29" s="29">
        <v>1803.3</v>
      </c>
      <c r="G29" s="51">
        <f t="shared" si="1"/>
        <v>-425.01</v>
      </c>
      <c r="H29" s="23">
        <v>7348.92</v>
      </c>
      <c r="I29" s="23">
        <v>6942</v>
      </c>
      <c r="J29" s="54">
        <f t="shared" si="2"/>
        <v>406.92000000000007</v>
      </c>
    </row>
    <row r="30" spans="1:10" ht="15" x14ac:dyDescent="0.2">
      <c r="A30" s="22" t="s">
        <v>50</v>
      </c>
      <c r="B30" s="30" t="s">
        <v>115</v>
      </c>
      <c r="C30" s="23">
        <f>SUM(C31:C36)</f>
        <v>1260372.8400000003</v>
      </c>
      <c r="D30" s="23">
        <f t="shared" ref="D30:F30" si="5">SUM(D31:D36)</f>
        <v>260730.33</v>
      </c>
      <c r="E30" s="33">
        <f t="shared" si="0"/>
        <v>20.686762021942641</v>
      </c>
      <c r="F30" s="23">
        <f t="shared" si="5"/>
        <v>209875.80000000002</v>
      </c>
      <c r="G30" s="51">
        <f t="shared" si="1"/>
        <v>50854.52999999997</v>
      </c>
      <c r="H30" s="23">
        <f>SUM(H31:H36)</f>
        <v>260730.33</v>
      </c>
      <c r="I30" s="23">
        <f>SUM(I31:I36)</f>
        <v>209875.83000000002</v>
      </c>
      <c r="J30" s="54">
        <f t="shared" si="2"/>
        <v>50854.499999999971</v>
      </c>
    </row>
    <row r="31" spans="1:10" ht="15" x14ac:dyDescent="0.2">
      <c r="A31" s="22" t="s">
        <v>51</v>
      </c>
      <c r="B31" s="30" t="s">
        <v>116</v>
      </c>
      <c r="C31" s="23">
        <v>334110.49</v>
      </c>
      <c r="D31" s="29">
        <v>73147.11</v>
      </c>
      <c r="E31" s="33">
        <f t="shared" si="0"/>
        <v>21.893089917649696</v>
      </c>
      <c r="F31" s="29">
        <v>61697.8</v>
      </c>
      <c r="G31" s="51">
        <f t="shared" si="1"/>
        <v>11449.309999999998</v>
      </c>
      <c r="H31" s="23">
        <v>73147.11</v>
      </c>
      <c r="I31" s="23">
        <v>61697.8</v>
      </c>
      <c r="J31" s="54">
        <f t="shared" si="2"/>
        <v>11449.309999999998</v>
      </c>
    </row>
    <row r="32" spans="1:10" ht="15" x14ac:dyDescent="0.2">
      <c r="A32" s="22" t="s">
        <v>52</v>
      </c>
      <c r="B32" s="30" t="s">
        <v>117</v>
      </c>
      <c r="C32" s="23">
        <v>750150.9</v>
      </c>
      <c r="D32" s="29">
        <v>156114.85999999999</v>
      </c>
      <c r="E32" s="33">
        <f t="shared" si="0"/>
        <v>20.811127467820139</v>
      </c>
      <c r="F32" s="29">
        <v>120713.3</v>
      </c>
      <c r="G32" s="51">
        <f t="shared" si="1"/>
        <v>35401.559999999983</v>
      </c>
      <c r="H32" s="23">
        <v>156114.85999999999</v>
      </c>
      <c r="I32" s="23">
        <v>120713.3</v>
      </c>
      <c r="J32" s="54">
        <f t="shared" si="2"/>
        <v>35401.559999999983</v>
      </c>
    </row>
    <row r="33" spans="1:13" ht="15" x14ac:dyDescent="0.2">
      <c r="A33" s="22" t="s">
        <v>53</v>
      </c>
      <c r="B33" s="30" t="s">
        <v>118</v>
      </c>
      <c r="C33" s="23">
        <v>90435.1</v>
      </c>
      <c r="D33" s="29">
        <v>18872.07</v>
      </c>
      <c r="E33" s="33">
        <f t="shared" si="0"/>
        <v>20.868081087984642</v>
      </c>
      <c r="F33" s="29">
        <v>15640.4</v>
      </c>
      <c r="G33" s="51">
        <f t="shared" si="1"/>
        <v>3231.67</v>
      </c>
      <c r="H33" s="23">
        <v>18872.07</v>
      </c>
      <c r="I33" s="23">
        <v>15640.43</v>
      </c>
      <c r="J33" s="54">
        <f t="shared" si="2"/>
        <v>3231.6399999999994</v>
      </c>
    </row>
    <row r="34" spans="1:13" ht="30" x14ac:dyDescent="0.2">
      <c r="A34" s="22" t="s">
        <v>122</v>
      </c>
      <c r="B34" s="30" t="s">
        <v>121</v>
      </c>
      <c r="C34" s="23">
        <v>1395.52</v>
      </c>
      <c r="D34" s="29">
        <v>168.45</v>
      </c>
      <c r="E34" s="33">
        <f t="shared" si="0"/>
        <v>12.07076931896354</v>
      </c>
      <c r="F34" s="29">
        <v>68.099999999999994</v>
      </c>
      <c r="G34" s="51">
        <f t="shared" si="1"/>
        <v>100.35</v>
      </c>
      <c r="H34" s="23">
        <v>168.45</v>
      </c>
      <c r="I34" s="23">
        <v>68.099999999999994</v>
      </c>
      <c r="J34" s="54">
        <f t="shared" si="2"/>
        <v>100.35</v>
      </c>
    </row>
    <row r="35" spans="1:13" ht="15" x14ac:dyDescent="0.2">
      <c r="A35" s="22" t="s">
        <v>54</v>
      </c>
      <c r="B35" s="30" t="s">
        <v>119</v>
      </c>
      <c r="C35" s="23">
        <v>0</v>
      </c>
      <c r="D35" s="29">
        <v>0</v>
      </c>
      <c r="E35" s="33">
        <v>0</v>
      </c>
      <c r="F35" s="29">
        <v>0</v>
      </c>
      <c r="G35" s="51">
        <f t="shared" si="1"/>
        <v>0</v>
      </c>
      <c r="H35" s="23">
        <v>0</v>
      </c>
      <c r="I35" s="23">
        <v>0</v>
      </c>
      <c r="J35" s="54">
        <f t="shared" si="2"/>
        <v>0</v>
      </c>
    </row>
    <row r="36" spans="1:13" ht="15" x14ac:dyDescent="0.2">
      <c r="A36" s="22" t="s">
        <v>55</v>
      </c>
      <c r="B36" s="30" t="s">
        <v>120</v>
      </c>
      <c r="C36" s="23">
        <v>84280.83</v>
      </c>
      <c r="D36" s="29">
        <v>12427.84</v>
      </c>
      <c r="E36" s="33">
        <f t="shared" si="0"/>
        <v>14.745749418936665</v>
      </c>
      <c r="F36" s="29">
        <v>11756.2</v>
      </c>
      <c r="G36" s="51">
        <f t="shared" si="1"/>
        <v>671.63999999999942</v>
      </c>
      <c r="H36" s="23">
        <v>12427.84</v>
      </c>
      <c r="I36" s="23">
        <v>11756.2</v>
      </c>
      <c r="J36" s="54">
        <f t="shared" si="2"/>
        <v>671.63999999999942</v>
      </c>
    </row>
    <row r="37" spans="1:13" ht="15" x14ac:dyDescent="0.2">
      <c r="A37" s="22" t="s">
        <v>56</v>
      </c>
      <c r="B37" s="30" t="s">
        <v>123</v>
      </c>
      <c r="C37" s="23">
        <f>C38</f>
        <v>34196.43</v>
      </c>
      <c r="D37" s="23">
        <f t="shared" ref="D37:F37" si="6">D38</f>
        <v>5716.91</v>
      </c>
      <c r="E37" s="33">
        <f t="shared" si="0"/>
        <v>16.717856220663968</v>
      </c>
      <c r="F37" s="23">
        <f t="shared" si="6"/>
        <v>5371.9</v>
      </c>
      <c r="G37" s="51">
        <f t="shared" si="1"/>
        <v>345.01000000000022</v>
      </c>
      <c r="H37" s="23">
        <f>H38+H39</f>
        <v>17143.810000000001</v>
      </c>
      <c r="I37" s="23">
        <f>I38+I39</f>
        <v>13663.900000000001</v>
      </c>
      <c r="J37" s="54">
        <f t="shared" si="2"/>
        <v>3479.91</v>
      </c>
    </row>
    <row r="38" spans="1:13" ht="15" x14ac:dyDescent="0.2">
      <c r="A38" s="22" t="s">
        <v>57</v>
      </c>
      <c r="B38" s="30" t="s">
        <v>124</v>
      </c>
      <c r="C38" s="23">
        <v>34196.43</v>
      </c>
      <c r="D38" s="29">
        <v>5716.91</v>
      </c>
      <c r="E38" s="33">
        <f t="shared" si="0"/>
        <v>16.717856220663968</v>
      </c>
      <c r="F38" s="29">
        <v>5371.9</v>
      </c>
      <c r="G38" s="51">
        <f t="shared" si="1"/>
        <v>345.01000000000022</v>
      </c>
      <c r="H38" s="23">
        <v>16324.1</v>
      </c>
      <c r="I38" s="23">
        <v>12455.2</v>
      </c>
      <c r="J38" s="54">
        <f t="shared" si="2"/>
        <v>3868.8999999999996</v>
      </c>
      <c r="M38" s="34" t="s">
        <v>86</v>
      </c>
    </row>
    <row r="39" spans="1:13" ht="32.25" customHeight="1" x14ac:dyDescent="0.2">
      <c r="A39" s="22" t="s">
        <v>148</v>
      </c>
      <c r="B39" s="30" t="s">
        <v>145</v>
      </c>
      <c r="C39" s="23">
        <v>0</v>
      </c>
      <c r="D39" s="29">
        <v>0</v>
      </c>
      <c r="E39" s="33"/>
      <c r="F39" s="29">
        <v>0</v>
      </c>
      <c r="G39" s="51">
        <f t="shared" si="1"/>
        <v>0</v>
      </c>
      <c r="H39" s="23">
        <v>819.71</v>
      </c>
      <c r="I39" s="23">
        <v>1208.7</v>
      </c>
      <c r="J39" s="54">
        <f t="shared" si="2"/>
        <v>-388.99</v>
      </c>
      <c r="M39" s="34"/>
    </row>
    <row r="40" spans="1:13" ht="15" x14ac:dyDescent="0.2">
      <c r="A40" s="22" t="s">
        <v>58</v>
      </c>
      <c r="B40" s="30" t="s">
        <v>125</v>
      </c>
      <c r="C40" s="23">
        <f>SUM(C41:C44)</f>
        <v>48376.73</v>
      </c>
      <c r="D40" s="23">
        <f t="shared" ref="D40:F40" si="7">SUM(D41:D44)</f>
        <v>6713.7300000000005</v>
      </c>
      <c r="E40" s="33">
        <f t="shared" si="0"/>
        <v>13.878015318521941</v>
      </c>
      <c r="F40" s="23">
        <f t="shared" si="7"/>
        <v>7321.8</v>
      </c>
      <c r="G40" s="51">
        <f t="shared" si="1"/>
        <v>-608.06999999999971</v>
      </c>
      <c r="H40" s="23">
        <f>SUM(H41:H44)</f>
        <v>7228.02</v>
      </c>
      <c r="I40" s="23">
        <f>SUM(I41:I44)</f>
        <v>7791.7</v>
      </c>
      <c r="J40" s="54">
        <f t="shared" si="2"/>
        <v>-563.67999999999938</v>
      </c>
    </row>
    <row r="41" spans="1:13" ht="15" x14ac:dyDescent="0.2">
      <c r="A41" s="22" t="s">
        <v>59</v>
      </c>
      <c r="B41" s="30" t="s">
        <v>126</v>
      </c>
      <c r="C41" s="23">
        <v>7432.86</v>
      </c>
      <c r="D41" s="29">
        <v>1298.1300000000001</v>
      </c>
      <c r="E41" s="33">
        <f t="shared" si="0"/>
        <v>17.464744391795353</v>
      </c>
      <c r="F41" s="29">
        <v>1200</v>
      </c>
      <c r="G41" s="51">
        <f t="shared" si="1"/>
        <v>98.130000000000109</v>
      </c>
      <c r="H41" s="23">
        <v>1812.42</v>
      </c>
      <c r="I41" s="23">
        <v>1669.9</v>
      </c>
      <c r="J41" s="54">
        <f t="shared" si="2"/>
        <v>142.51999999999998</v>
      </c>
    </row>
    <row r="42" spans="1:13" ht="15" x14ac:dyDescent="0.2">
      <c r="A42" s="22" t="s">
        <v>60</v>
      </c>
      <c r="B42" s="30" t="s">
        <v>127</v>
      </c>
      <c r="C42" s="23">
        <v>17069.87</v>
      </c>
      <c r="D42" s="29">
        <v>2545.5300000000002</v>
      </c>
      <c r="E42" s="33">
        <f t="shared" si="0"/>
        <v>14.912415853196306</v>
      </c>
      <c r="F42" s="29">
        <v>2844</v>
      </c>
      <c r="G42" s="51">
        <f t="shared" si="1"/>
        <v>-298.4699999999998</v>
      </c>
      <c r="H42" s="23">
        <v>2545.5300000000002</v>
      </c>
      <c r="I42" s="23">
        <v>2844</v>
      </c>
      <c r="J42" s="54">
        <f t="shared" si="2"/>
        <v>-298.4699999999998</v>
      </c>
    </row>
    <row r="43" spans="1:13" ht="15" x14ac:dyDescent="0.2">
      <c r="A43" s="22" t="s">
        <v>61</v>
      </c>
      <c r="B43" s="30" t="s">
        <v>128</v>
      </c>
      <c r="C43" s="23">
        <v>21982.6</v>
      </c>
      <c r="D43" s="29">
        <v>2523.3200000000002</v>
      </c>
      <c r="E43" s="33">
        <f t="shared" si="0"/>
        <v>11.478714983668903</v>
      </c>
      <c r="F43" s="29">
        <v>2908.8</v>
      </c>
      <c r="G43" s="51">
        <f t="shared" si="1"/>
        <v>-385.48</v>
      </c>
      <c r="H43" s="23">
        <v>2523.3200000000002</v>
      </c>
      <c r="I43" s="23">
        <v>2908.8</v>
      </c>
      <c r="J43" s="54">
        <f t="shared" si="2"/>
        <v>-385.48</v>
      </c>
    </row>
    <row r="44" spans="1:13" ht="22.5" customHeight="1" x14ac:dyDescent="0.2">
      <c r="A44" s="22" t="s">
        <v>62</v>
      </c>
      <c r="B44" s="30" t="s">
        <v>129</v>
      </c>
      <c r="C44" s="23">
        <v>1891.4</v>
      </c>
      <c r="D44" s="29">
        <v>346.75</v>
      </c>
      <c r="E44" s="33">
        <f t="shared" si="0"/>
        <v>18.332980860738076</v>
      </c>
      <c r="F44" s="29">
        <v>369</v>
      </c>
      <c r="G44" s="51">
        <f t="shared" si="1"/>
        <v>-22.25</v>
      </c>
      <c r="H44" s="23">
        <v>346.75</v>
      </c>
      <c r="I44" s="23">
        <v>369</v>
      </c>
      <c r="J44" s="54">
        <f t="shared" si="2"/>
        <v>-22.25</v>
      </c>
    </row>
    <row r="45" spans="1:13" ht="15" x14ac:dyDescent="0.2">
      <c r="A45" s="22" t="s">
        <v>63</v>
      </c>
      <c r="B45" s="30" t="s">
        <v>130</v>
      </c>
      <c r="C45" s="23">
        <f>C47</f>
        <v>674.4</v>
      </c>
      <c r="D45" s="23">
        <f t="shared" ref="D45:F45" si="8">D47</f>
        <v>134.88</v>
      </c>
      <c r="E45" s="33">
        <f t="shared" si="0"/>
        <v>20</v>
      </c>
      <c r="F45" s="23">
        <f t="shared" si="8"/>
        <v>119.1</v>
      </c>
      <c r="G45" s="51">
        <f t="shared" si="1"/>
        <v>15.780000000000001</v>
      </c>
      <c r="H45" s="23">
        <f>H47+H46</f>
        <v>573.39</v>
      </c>
      <c r="I45" s="23">
        <f>I47+I46</f>
        <v>587.40000000000009</v>
      </c>
      <c r="J45" s="54">
        <f t="shared" si="2"/>
        <v>-14.010000000000105</v>
      </c>
    </row>
    <row r="46" spans="1:13" ht="20.25" customHeight="1" x14ac:dyDescent="0.2">
      <c r="A46" s="22" t="s">
        <v>149</v>
      </c>
      <c r="B46" s="30" t="s">
        <v>146</v>
      </c>
      <c r="C46" s="23">
        <v>0</v>
      </c>
      <c r="D46" s="23">
        <v>0</v>
      </c>
      <c r="E46" s="33"/>
      <c r="F46" s="23">
        <v>0</v>
      </c>
      <c r="G46" s="51"/>
      <c r="H46" s="23">
        <v>11.28</v>
      </c>
      <c r="I46" s="23">
        <v>10.199999999999999</v>
      </c>
      <c r="J46" s="54">
        <f t="shared" si="2"/>
        <v>1.08</v>
      </c>
    </row>
    <row r="47" spans="1:13" ht="30" x14ac:dyDescent="0.2">
      <c r="A47" s="22" t="s">
        <v>137</v>
      </c>
      <c r="B47" s="30" t="s">
        <v>136</v>
      </c>
      <c r="C47" s="23">
        <v>674.4</v>
      </c>
      <c r="D47" s="29">
        <v>134.88</v>
      </c>
      <c r="E47" s="33">
        <f t="shared" si="0"/>
        <v>20</v>
      </c>
      <c r="F47" s="29">
        <v>119.1</v>
      </c>
      <c r="G47" s="51">
        <f t="shared" si="1"/>
        <v>15.780000000000001</v>
      </c>
      <c r="H47" s="23">
        <v>562.11</v>
      </c>
      <c r="I47" s="23">
        <v>577.20000000000005</v>
      </c>
      <c r="J47" s="54">
        <f t="shared" si="2"/>
        <v>-15.090000000000032</v>
      </c>
    </row>
    <row r="48" spans="1:13" ht="29.25" customHeight="1" x14ac:dyDescent="0.2">
      <c r="A48" s="22" t="s">
        <v>64</v>
      </c>
      <c r="B48" s="30" t="s">
        <v>131</v>
      </c>
      <c r="C48" s="23">
        <f>C49</f>
        <v>8.1999999999999993</v>
      </c>
      <c r="D48" s="23">
        <f t="shared" ref="D48:F48" si="9">D49</f>
        <v>0</v>
      </c>
      <c r="E48" s="33">
        <f t="shared" si="0"/>
        <v>0</v>
      </c>
      <c r="F48" s="23">
        <f t="shared" si="9"/>
        <v>0</v>
      </c>
      <c r="G48" s="51">
        <f t="shared" si="1"/>
        <v>0</v>
      </c>
      <c r="H48" s="23">
        <f>H49</f>
        <v>0</v>
      </c>
      <c r="I48" s="23">
        <f>I49</f>
        <v>0</v>
      </c>
      <c r="J48" s="54">
        <f t="shared" si="2"/>
        <v>0</v>
      </c>
    </row>
    <row r="49" spans="1:10" ht="30" x14ac:dyDescent="0.2">
      <c r="A49" s="22" t="s">
        <v>78</v>
      </c>
      <c r="B49" s="30" t="s">
        <v>132</v>
      </c>
      <c r="C49" s="23">
        <v>8.1999999999999993</v>
      </c>
      <c r="D49" s="29">
        <v>0</v>
      </c>
      <c r="E49" s="33">
        <f t="shared" si="0"/>
        <v>0</v>
      </c>
      <c r="F49" s="29">
        <v>0</v>
      </c>
      <c r="G49" s="51">
        <f t="shared" si="1"/>
        <v>0</v>
      </c>
      <c r="H49" s="23">
        <v>0</v>
      </c>
      <c r="I49" s="23">
        <v>0</v>
      </c>
      <c r="J49" s="54">
        <f t="shared" si="2"/>
        <v>0</v>
      </c>
    </row>
    <row r="50" spans="1:10" ht="48" customHeight="1" x14ac:dyDescent="0.2">
      <c r="A50" s="22" t="s">
        <v>82</v>
      </c>
      <c r="B50" s="30" t="s">
        <v>133</v>
      </c>
      <c r="C50" s="23">
        <f>C51+C52</f>
        <v>36593.01</v>
      </c>
      <c r="D50" s="23">
        <f t="shared" ref="D50:F50" si="10">D51+D52</f>
        <v>8740.15</v>
      </c>
      <c r="E50" s="33">
        <f t="shared" si="0"/>
        <v>23.884752853072211</v>
      </c>
      <c r="F50" s="23">
        <f t="shared" si="10"/>
        <v>10130.799999999999</v>
      </c>
      <c r="G50" s="51">
        <f t="shared" si="1"/>
        <v>-1390.6499999999996</v>
      </c>
      <c r="H50" s="23">
        <f>H51+H52</f>
        <v>0</v>
      </c>
      <c r="I50" s="23">
        <f>I51+I52</f>
        <v>0</v>
      </c>
      <c r="J50" s="54">
        <f t="shared" si="2"/>
        <v>0</v>
      </c>
    </row>
    <row r="51" spans="1:10" ht="49.5" customHeight="1" x14ac:dyDescent="0.2">
      <c r="A51" s="22" t="s">
        <v>84</v>
      </c>
      <c r="B51" s="30" t="s">
        <v>134</v>
      </c>
      <c r="C51" s="23">
        <v>23780</v>
      </c>
      <c r="D51" s="29">
        <v>7378.14</v>
      </c>
      <c r="E51" s="33">
        <f t="shared" si="0"/>
        <v>31.026661059714044</v>
      </c>
      <c r="F51" s="29">
        <v>8441.5</v>
      </c>
      <c r="G51" s="51">
        <f t="shared" si="1"/>
        <v>-1063.3599999999997</v>
      </c>
      <c r="H51" s="23">
        <v>0</v>
      </c>
      <c r="I51" s="23">
        <v>0</v>
      </c>
      <c r="J51" s="54">
        <f t="shared" si="2"/>
        <v>0</v>
      </c>
    </row>
    <row r="52" spans="1:10" ht="30" x14ac:dyDescent="0.2">
      <c r="A52" s="22" t="s">
        <v>83</v>
      </c>
      <c r="B52" s="30" t="s">
        <v>135</v>
      </c>
      <c r="C52" s="23">
        <v>12813.01</v>
      </c>
      <c r="D52" s="29">
        <v>1362.01</v>
      </c>
      <c r="E52" s="33">
        <f t="shared" si="0"/>
        <v>10.629898829392936</v>
      </c>
      <c r="F52" s="29">
        <v>1689.3</v>
      </c>
      <c r="G52" s="51">
        <f t="shared" si="1"/>
        <v>-327.28999999999996</v>
      </c>
      <c r="H52" s="23">
        <v>0</v>
      </c>
      <c r="I52" s="23">
        <v>0</v>
      </c>
      <c r="J52" s="54">
        <f t="shared" si="2"/>
        <v>0</v>
      </c>
    </row>
    <row r="53" spans="1:10" ht="30" x14ac:dyDescent="0.2">
      <c r="A53" s="22" t="s">
        <v>79</v>
      </c>
      <c r="B53" s="30"/>
      <c r="C53" s="23">
        <v>-59618.48</v>
      </c>
      <c r="D53" s="29">
        <v>-32090.47</v>
      </c>
      <c r="E53" s="23">
        <f t="shared" si="0"/>
        <v>53.826380679279303</v>
      </c>
      <c r="F53" s="29">
        <v>-7940.6</v>
      </c>
      <c r="G53" s="52">
        <f t="shared" si="1"/>
        <v>-24149.870000000003</v>
      </c>
      <c r="H53" s="23">
        <v>-40957.25</v>
      </c>
      <c r="I53" s="23">
        <v>-14088.7</v>
      </c>
      <c r="J53" s="54">
        <f t="shared" si="2"/>
        <v>-26868.55</v>
      </c>
    </row>
  </sheetData>
  <mergeCells count="4">
    <mergeCell ref="A1:G1"/>
    <mergeCell ref="A3:A4"/>
    <mergeCell ref="B3:G3"/>
    <mergeCell ref="H3:J3"/>
  </mergeCells>
  <pageMargins left="0" right="0" top="0.74803149606299213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L13" sqref="L13"/>
    </sheetView>
  </sheetViews>
  <sheetFormatPr defaultRowHeight="12.75" x14ac:dyDescent="0.2"/>
  <cols>
    <col min="1" max="1" width="37.7109375" customWidth="1"/>
    <col min="2" max="6" width="17.5703125" customWidth="1"/>
  </cols>
  <sheetData>
    <row r="1" spans="1:13" ht="14.25" x14ac:dyDescent="0.2">
      <c r="A1" s="69" t="s">
        <v>161</v>
      </c>
      <c r="B1" s="70"/>
      <c r="C1" s="70"/>
      <c r="D1" s="70"/>
      <c r="E1" s="70"/>
      <c r="F1" s="70"/>
    </row>
    <row r="2" spans="1:13" ht="15" x14ac:dyDescent="0.25">
      <c r="A2" s="2"/>
      <c r="B2" s="2"/>
      <c r="C2" s="2"/>
      <c r="D2" s="2"/>
      <c r="E2" s="2"/>
      <c r="F2" s="2"/>
    </row>
    <row r="3" spans="1:13" s="1" customFormat="1" ht="85.5" x14ac:dyDescent="0.2">
      <c r="A3" s="3" t="s">
        <v>0</v>
      </c>
      <c r="B3" s="3" t="s">
        <v>155</v>
      </c>
      <c r="C3" s="3" t="s">
        <v>156</v>
      </c>
      <c r="D3" s="3" t="s">
        <v>88</v>
      </c>
      <c r="E3" s="3" t="s">
        <v>150</v>
      </c>
      <c r="F3" s="3" t="s">
        <v>89</v>
      </c>
    </row>
    <row r="4" spans="1:13" s="1" customFormat="1" ht="15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13" ht="30" x14ac:dyDescent="0.25">
      <c r="A5" s="5" t="s">
        <v>69</v>
      </c>
      <c r="B5" s="6">
        <f>B6+B7+B8+B9</f>
        <v>59618.479999999996</v>
      </c>
      <c r="C5" s="27">
        <f>C6+C7+C8+C9</f>
        <v>32090.46</v>
      </c>
      <c r="D5" s="27">
        <f t="shared" ref="D5:D9" si="0">C5/B5*100</f>
        <v>53.826363905956676</v>
      </c>
      <c r="E5" s="27">
        <f>E6+E7+E8+E9</f>
        <v>7940.61</v>
      </c>
      <c r="F5" s="6">
        <f>C5-E5</f>
        <v>24149.85</v>
      </c>
    </row>
    <row r="6" spans="1:13" ht="30" x14ac:dyDescent="0.25">
      <c r="A6" s="7" t="s">
        <v>65</v>
      </c>
      <c r="B6" s="8">
        <v>0</v>
      </c>
      <c r="C6" s="28">
        <v>0</v>
      </c>
      <c r="D6" s="27"/>
      <c r="E6" s="28">
        <v>0</v>
      </c>
      <c r="F6" s="6">
        <f t="shared" ref="F6:F9" si="1">C6-E6</f>
        <v>0</v>
      </c>
    </row>
    <row r="7" spans="1:13" ht="45" x14ac:dyDescent="0.25">
      <c r="A7" s="9" t="s">
        <v>66</v>
      </c>
      <c r="B7" s="10">
        <v>-8004</v>
      </c>
      <c r="C7" s="26">
        <v>-2001</v>
      </c>
      <c r="D7" s="27"/>
      <c r="E7" s="26">
        <v>-2001</v>
      </c>
      <c r="F7" s="6">
        <f t="shared" si="1"/>
        <v>0</v>
      </c>
      <c r="M7" t="s">
        <v>86</v>
      </c>
    </row>
    <row r="8" spans="1:13" ht="30" x14ac:dyDescent="0.25">
      <c r="A8" s="9" t="s">
        <v>67</v>
      </c>
      <c r="B8" s="10">
        <v>0</v>
      </c>
      <c r="C8" s="26">
        <v>3542.24</v>
      </c>
      <c r="D8" s="27"/>
      <c r="E8" s="26">
        <v>4917.29</v>
      </c>
      <c r="F8" s="6">
        <f t="shared" si="1"/>
        <v>-1375.0500000000002</v>
      </c>
    </row>
    <row r="9" spans="1:13" ht="30" x14ac:dyDescent="0.25">
      <c r="A9" s="9" t="s">
        <v>68</v>
      </c>
      <c r="B9" s="10">
        <v>67622.48</v>
      </c>
      <c r="C9" s="26">
        <v>30549.22</v>
      </c>
      <c r="D9" s="27">
        <f t="shared" si="0"/>
        <v>45.176130777812354</v>
      </c>
      <c r="E9" s="26">
        <v>5024.32</v>
      </c>
      <c r="F9" s="6">
        <f t="shared" si="1"/>
        <v>25524.9</v>
      </c>
    </row>
    <row r="11" spans="1:13" x14ac:dyDescent="0.2">
      <c r="K11" t="s">
        <v>86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Рязанова Лариса Анатольевна</cp:lastModifiedBy>
  <cp:lastPrinted>2026-05-19T13:00:25Z</cp:lastPrinted>
  <dcterms:created xsi:type="dcterms:W3CDTF">2021-07-16T11:47:31Z</dcterms:created>
  <dcterms:modified xsi:type="dcterms:W3CDTF">2026-05-19T13:53:09Z</dcterms:modified>
</cp:coreProperties>
</file>