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Порыгина Елена Анатольевна\сбор инфы от школ по запросам\мониторинг по талантам за 2020 2021 год_до 24.09.2021\"/>
    </mc:Choice>
  </mc:AlternateContent>
  <xr:revisionPtr revIDLastSave="0" documentId="13_ncr:1_{1BA4E8B9-0F6A-4CDF-8260-1E862093E0C5}" xr6:coauthVersionLast="47" xr6:coauthVersionMax="47" xr10:uidLastSave="{00000000-0000-0000-0000-000000000000}"/>
  <bookViews>
    <workbookView xWindow="-120" yWindow="-120" windowWidth="29040" windowHeight="15840" tabRatio="870" xr2:uid="{00000000-000D-0000-FFFF-FFFF00000000}"/>
  </bookViews>
  <sheets>
    <sheet name="Прионежский МР" sheetId="1" r:id="rId1"/>
    <sheet name="СОШ 1" sheetId="19" r:id="rId2"/>
    <sheet name="СОШ 2" sheetId="17" r:id="rId3"/>
    <sheet name="СОШ 3" sheetId="28" r:id="rId4"/>
    <sheet name="СОШ 4" sheetId="27" r:id="rId5"/>
    <sheet name="СОШ 5" sheetId="24" r:id="rId6"/>
    <sheet name="ООШ 7" sheetId="18" r:id="rId7"/>
    <sheet name="ООШ 8" sheetId="23" r:id="rId8"/>
    <sheet name="СОШ 9" sheetId="25" r:id="rId9"/>
    <sheet name="СОШ 10" sheetId="21" r:id="rId10"/>
    <sheet name="СОШ 44" sheetId="26" r:id="rId11"/>
    <sheet name="Рыбрека" sheetId="22" r:id="rId12"/>
    <sheet name="Шелтозеро" sheetId="3" r:id="rId13"/>
    <sheet name="Шокша" sheetId="4" r:id="rId14"/>
    <sheet name="Информац справка" sheetId="2" r:id="rId15"/>
  </sheets>
  <definedNames>
    <definedName name="_xlnm.Print_Area" localSheetId="0">'Прионежский МР'!$A$1:$N$89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G73" i="1"/>
  <c r="F73" i="1"/>
  <c r="G71" i="1"/>
  <c r="F71" i="1"/>
  <c r="F69" i="1"/>
  <c r="G49" i="1"/>
  <c r="F44" i="1"/>
  <c r="F41" i="1"/>
  <c r="E87" i="28"/>
  <c r="I7" i="28"/>
  <c r="I7" i="27"/>
  <c r="I7" i="26"/>
  <c r="G32" i="1"/>
  <c r="G31" i="1"/>
  <c r="F31" i="1"/>
  <c r="G30" i="1"/>
  <c r="F30" i="1"/>
  <c r="G29" i="1"/>
  <c r="F29" i="1"/>
  <c r="G27" i="1"/>
  <c r="F27" i="1"/>
  <c r="G26" i="1"/>
  <c r="F26" i="1"/>
  <c r="G25" i="1"/>
  <c r="F25" i="1"/>
  <c r="G18" i="1"/>
  <c r="G20" i="1"/>
  <c r="G19" i="1"/>
  <c r="D60" i="1"/>
  <c r="D61" i="1"/>
  <c r="D62" i="1"/>
  <c r="D63" i="1"/>
  <c r="D64" i="1"/>
  <c r="D59" i="1"/>
  <c r="D37" i="1"/>
  <c r="D35" i="1"/>
  <c r="D36" i="1"/>
  <c r="D34" i="1"/>
  <c r="G21" i="1"/>
  <c r="H16" i="1"/>
  <c r="G16" i="1"/>
  <c r="H15" i="1"/>
  <c r="G15" i="1"/>
  <c r="H17" i="1"/>
  <c r="H14" i="1"/>
  <c r="G14" i="1"/>
  <c r="I5" i="1"/>
  <c r="E87" i="1" s="1"/>
  <c r="D65" i="1"/>
  <c r="H55" i="1"/>
  <c r="D58" i="1"/>
  <c r="G58" i="1"/>
  <c r="G58" i="24"/>
  <c r="I7" i="24"/>
  <c r="I7" i="25"/>
  <c r="D79" i="1"/>
  <c r="D77" i="1"/>
  <c r="D67" i="1"/>
  <c r="D53" i="1"/>
  <c r="D39" i="1"/>
  <c r="D33" i="1"/>
  <c r="D12" i="1"/>
  <c r="I7" i="23"/>
  <c r="I7" i="22" l="1"/>
  <c r="I7" i="21"/>
  <c r="I7" i="19"/>
  <c r="I7" i="18"/>
  <c r="I7" i="17"/>
  <c r="E87" i="17"/>
  <c r="I7" i="4"/>
  <c r="I7" i="3"/>
  <c r="I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E24" authorId="0" shapeId="0" xr:uid="{23C57D82-1BCB-4C03-90DC-B08B06B9C411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59" authorId="0" shapeId="0" xr:uid="{1A8C11DF-DF4D-47E9-9CD4-442A60CCC1A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3DA6CD3F-33D7-430D-8381-F4D07CCBA94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C022B10F-3989-4BA0-8B3B-4E3D2D871E84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7" authorId="0" shapeId="0" xr:uid="{FE361C4D-2636-4000-904B-1586FDB6710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E9" authorId="0" shapeId="0" xr:uid="{1A68FD21-75AA-4066-AC9B-300FB6929D8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4F7FCAFC-B5C3-432B-B821-4909A6B886B9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D12" authorId="0" shapeId="0" xr:uid="{FE9649B7-DAA0-45D8-8301-14B71846B737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A244B8A1-4B6D-456C-8379-5592B961E51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B40F5FAA-98D9-4FC5-BEF5-494AE5879644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19" authorId="0" shapeId="0" xr:uid="{05111B39-164D-4BB4-A7C9-98F09D703834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22" authorId="0" shapeId="0" xr:uid="{3396E52A-F407-47DC-99CB-17EA38F20836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4" authorId="0" shapeId="0" xr:uid="{8A4183E0-50FF-49CC-B18C-BE15055FA997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6" authorId="0" shapeId="0" xr:uid="{C4E281D3-77C8-4817-B42D-DE75E9383323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29" authorId="0" shapeId="0" xr:uid="{C43FD34C-98E0-4472-8175-FDCF69DCEE9A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 призеров и долю от общего числа обучающихся</t>
        </r>
      </text>
    </comment>
    <comment ref="D30" authorId="0" shapeId="0" xr:uid="{C5BBFF0C-9F68-4CA4-AAAB-BA43E8F5BF41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кол-во и % </t>
        </r>
      </text>
    </comment>
    <comment ref="E30" authorId="0" shapeId="0" xr:uid="{6DF35E7B-8978-4774-AC62-9955ADF9C9EC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37" authorId="0" shapeId="0" xr:uid="{10441E8B-C7B8-4A3C-A487-719A4E67F024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</t>
        </r>
      </text>
    </comment>
    <comment ref="E38" authorId="0" shapeId="0" xr:uid="{E3FF89F9-E6FF-4EE6-AAAE-B459B98C63EB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59" authorId="0" shapeId="0" xr:uid="{94D32761-03E9-4771-9809-9149DB2E1F3D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2D11080A-40B0-4054-B8A4-862B6C3FEB7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48A925C8-4932-4F74-A476-BC5B1A35D7D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70A7C54B-8898-45AF-95C2-BEF6788E833E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7" authorId="0" shapeId="0" xr:uid="{D4B37B79-EE0D-4098-A964-1D5162DCE7C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E9" authorId="0" shapeId="0" xr:uid="{E7575AD4-3DA4-430A-AD5E-443930DB7C2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AAB41BFC-E21C-439D-B4D7-0D1FA08C711B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E11" authorId="0" shapeId="0" xr:uid="{65D513E5-523D-4AD3-8D92-5601BFA59E86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D12" authorId="0" shapeId="0" xr:uid="{C35FC2FA-29A4-4E9F-B034-C653EE5184A9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327CDD2A-C8D6-426D-8C75-8173DEDFD0A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FAB7C255-5CB5-419F-A22B-2FFCDD47FFAA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E19" authorId="0" shapeId="0" xr:uid="{E4883ED7-81CD-4B40-8ED3-CADE1232CC53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E22" authorId="0" shapeId="0" xr:uid="{64A6708F-DBB0-482C-B881-CCC9D9D9F4F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24" authorId="0" shapeId="0" xr:uid="{20104277-5387-4A17-A205-FB59A9A7D52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26" authorId="0" shapeId="0" xr:uid="{C2220AE4-3B64-4664-87DB-68FC8B02D90B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D29" authorId="0" shapeId="0" xr:uid="{FC3C3D6D-C43D-40F6-9A41-726363AE310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количество призеров и долю от общего числа обучающихся</t>
        </r>
      </text>
    </comment>
    <comment ref="D30" authorId="0" shapeId="0" xr:uid="{F1B719C5-54A2-4F9E-A2AD-BA0D77E152E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кол-во и % </t>
        </r>
      </text>
    </comment>
    <comment ref="E30" authorId="0" shapeId="0" xr:uid="{DDBB4E3B-9B81-4547-B557-BC8C319F19E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D37" authorId="0" shapeId="0" xr:uid="{F229A99D-31CB-4913-99B1-8A032173D724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количество</t>
        </r>
      </text>
    </comment>
    <comment ref="E38" authorId="0" shapeId="0" xr:uid="{AFA07851-DE7A-45F5-BB27-0F37473ABADE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59" authorId="0" shapeId="0" xr:uid="{9498554D-69EC-45A6-BFFB-64A29CFFB55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552C90F6-7A16-4682-8D63-CCD2B068A976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FCC3FBE4-2E34-4BE6-821A-1061B184C48B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3347B09F-1167-4DFC-9256-38C0B3D7AA36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7" authorId="0" shapeId="0" xr:uid="{B655738F-DEC8-41AA-8A9C-E604CC420FC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E9" authorId="0" shapeId="0" xr:uid="{B5A007DF-6243-44EE-ACB1-97665D868D40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0D04DEDE-5E04-415E-B8EB-DC464FE16EF0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E11" authorId="0" shapeId="0" xr:uid="{C3E57C12-0797-4CB8-BBE4-E17CA516A236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D12" authorId="0" shapeId="0" xr:uid="{CEF59054-D09E-49CE-BE7B-2EC2355BE343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6F2D6DDF-ECD3-420D-9847-3330020A4C7B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48B5B822-D27A-4B3E-8A19-5E296513474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E19" authorId="0" shapeId="0" xr:uid="{A5D900DA-CF3C-497E-BF28-2150D7FAC4A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E22" authorId="0" shapeId="0" xr:uid="{40CF64BF-A1B1-436F-80E7-780684F0D0B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24" authorId="0" shapeId="0" xr:uid="{F567E6F9-D99D-40DC-BC28-31E116756BB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26" authorId="0" shapeId="0" xr:uid="{EC66F987-A1BD-4CD5-8BD2-E2569DC0678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D29" authorId="0" shapeId="0" xr:uid="{BFF6DA0E-168A-4E9D-89AC-831FA9FB6DC0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количество призеров и долю от общего числа обучающихся</t>
        </r>
      </text>
    </comment>
    <comment ref="D30" authorId="0" shapeId="0" xr:uid="{9C9F89BB-9E30-4F3B-ABFE-FC9F68DBCA4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кол-во и % </t>
        </r>
      </text>
    </comment>
    <comment ref="E30" authorId="0" shapeId="0" xr:uid="{A2625E00-FE5D-46C2-8088-4864C399708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D37" authorId="0" shapeId="0" xr:uid="{A756A08F-659B-40A3-A178-56BF19FC3093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количество</t>
        </r>
      </text>
    </comment>
    <comment ref="E38" authorId="0" shapeId="0" xr:uid="{CFED41BD-A707-426A-8887-2D7FEAFF1D8B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59" authorId="0" shapeId="0" xr:uid="{633BF8C8-E06D-4695-ABEA-6FCBA152E9E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53D1F56E-6697-4796-ADC4-EB31C52DCC37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AE40DFC1-9FD0-44D9-BF1E-2E7475C2542F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E9F619CD-5682-42CA-BE16-2BF43B6745FF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9" authorId="0" shapeId="0" xr:uid="{9EB2E1E5-1B45-46FA-82F1-6CA017B98F94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D43F137C-06FE-4C14-93D4-06677EC9D233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E11" authorId="0" shapeId="0" xr:uid="{9797BD2D-73BF-4956-B60D-53C5BA85A98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D12" authorId="0" shapeId="0" xr:uid="{2ADC675B-87BE-40E9-9068-E5C870528C1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C4AE1965-4939-4599-A5A1-CDD9F7C853B6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9C6F7258-8AD5-455A-90DC-57CC798FD972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19" authorId="0" shapeId="0" xr:uid="{0D8AD180-ADD4-47F5-80DA-67D5D96D164E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22" authorId="0" shapeId="0" xr:uid="{E4272793-EFE3-4C93-A4AB-48F51DEB9C64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4" authorId="0" shapeId="0" xr:uid="{A6C3588C-7CB3-463A-9420-2D437672A13E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6" authorId="0" shapeId="0" xr:uid="{EACFDA62-A2A9-4A23-80DA-9F3FEC36656A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29" authorId="0" shapeId="0" xr:uid="{243489DA-BE7E-4B4B-9655-650D46CC68F5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 призеров и долю от общего числа обучающихся</t>
        </r>
      </text>
    </comment>
    <comment ref="D30" authorId="0" shapeId="0" xr:uid="{BC74283E-86EB-45DD-BA1D-8B78E0602CC5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кол-во и % </t>
        </r>
      </text>
    </comment>
    <comment ref="E30" authorId="0" shapeId="0" xr:uid="{654FA26B-4720-4E50-B223-5EE39F0D8F93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37" authorId="0" shapeId="0" xr:uid="{846AF10B-D09E-4D56-A307-A684DA34833B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</t>
        </r>
      </text>
    </comment>
    <comment ref="E38" authorId="0" shapeId="0" xr:uid="{E5ABA32F-7BE8-4B60-941E-461479A140DB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59" authorId="0" shapeId="0" xr:uid="{3F340D1B-B00E-4FBA-85F3-475D10B45EE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97AF5FCE-B8D5-445B-9B9C-25A13614280D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1F7E1AD2-8EF6-4C0C-BC97-81AF5AB0C7F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7DF3E8D4-7129-4C8F-8E84-E9618EC541D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7" authorId="0" shapeId="0" xr:uid="{FADD7B1D-83E0-417F-B993-324662EB5EAA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E9" authorId="0" shapeId="0" xr:uid="{33BC75DC-4196-4D31-9A9D-97EC05725B2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A27026E8-35FE-4675-8525-D8ED5B4D63AC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E11" authorId="0" shapeId="0" xr:uid="{BDEFC3A7-BC8E-421A-A36E-E0192307317B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D12" authorId="0" shapeId="0" xr:uid="{33A46C94-93DC-47A2-932D-46061490E807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5027187C-4D6B-4312-8EB7-402C193096E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DF17E785-3E96-4447-A534-0CAB9FBC4C7A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19" authorId="0" shapeId="0" xr:uid="{820F08CD-8DAF-418C-94B8-F36D3EE85F91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22" authorId="0" shapeId="0" xr:uid="{9B8D71C4-E02A-4EC0-BE1D-03E7BACFBB5F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4" authorId="0" shapeId="0" xr:uid="{8E913D88-053B-4BA3-8506-8B4B459A6B6E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6" authorId="0" shapeId="0" xr:uid="{4C1E3889-0301-4EFE-8E40-5FAC7CC688F5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29" authorId="0" shapeId="0" xr:uid="{4A28C073-48D0-4AB4-8689-EAE8509FE3AD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 призеров и долю от общего числа обучающихся</t>
        </r>
      </text>
    </comment>
    <comment ref="D30" authorId="0" shapeId="0" xr:uid="{8CC0546A-84A2-427A-8AC1-DC8844E9CC7F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кол-во и % </t>
        </r>
      </text>
    </comment>
    <comment ref="E30" authorId="0" shapeId="0" xr:uid="{12CB392D-EB93-493A-B8B0-E35D2C03A08D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37" authorId="0" shapeId="0" xr:uid="{F2CA3FD2-A6FA-4A6D-B96B-B743FC59D7EB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</t>
        </r>
      </text>
    </comment>
    <comment ref="E38" authorId="0" shapeId="0" xr:uid="{48830478-295F-449B-A367-6A49C6230432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59" authorId="0" shapeId="0" xr:uid="{96032123-452F-460C-8504-E18F5196B4CE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D4CFD38A-7DE1-41DB-ACD5-2A0A42A538EE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3D1F466F-A4F2-4EA9-BC43-37A859877D6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4F3ED826-2D66-4908-A0AD-A0705B4B0534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7" authorId="0" shapeId="0" xr:uid="{CD500950-D491-4E38-8E8C-22361380A5F3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E9" authorId="0" shapeId="0" xr:uid="{68BA3BFB-3BE1-4E64-92F8-0978DC0C4FBF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8B7741E4-B175-4C60-B583-C04979E449FE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E11" authorId="0" shapeId="0" xr:uid="{B21031EE-7581-4F1D-A6BA-F04F80596513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D12" authorId="0" shapeId="0" xr:uid="{ADB0323C-4905-454F-A929-38F9C2ADB5D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FE4A43EF-D5AD-4D84-9546-EB6EA6D5150D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BED6E409-13D0-4EED-AA95-E90327B73F53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E19" authorId="0" shapeId="0" xr:uid="{94B63F41-5FDA-4478-923E-452C00FB8AF8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E22" authorId="0" shapeId="0" xr:uid="{0EB2DA2C-855A-4F60-A1C1-20E770A98946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24" authorId="0" shapeId="0" xr:uid="{FA700743-E8F0-4DE0-BBDB-55A6344E04AF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26" authorId="0" shapeId="0" xr:uid="{6EA5C92C-8743-4B7E-8A46-1403C033E4C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D29" authorId="0" shapeId="0" xr:uid="{1BB0A796-2E1A-4888-867F-1675981C5900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количество призеров и долю от общего числа обучающихся</t>
        </r>
      </text>
    </comment>
    <comment ref="D30" authorId="0" shapeId="0" xr:uid="{2774687E-D5E0-4B21-B792-CFA4C0476480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кол-во и % </t>
        </r>
      </text>
    </comment>
    <comment ref="E30" authorId="0" shapeId="0" xr:uid="{DFFF4CC0-A75F-413E-BB2B-92B5A3E06259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D37" authorId="0" shapeId="0" xr:uid="{3926E844-997D-46D4-9CAF-8E9897822A39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количество</t>
        </r>
      </text>
    </comment>
    <comment ref="E38" authorId="0" shapeId="0" xr:uid="{9A560607-8695-4C2F-852F-A883B87BA3B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балл</t>
        </r>
      </text>
    </comment>
    <comment ref="E59" authorId="0" shapeId="0" xr:uid="{698C0316-4F83-4314-9D68-99444D40A614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466E8538-9F1A-4FE8-8472-1E29BB9F3EF7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Порыгина Елена Анатольевна</author>
  </authors>
  <commentList>
    <comment ref="D6" authorId="0" shapeId="0" xr:uid="{D2C6DE8C-3991-47ED-848F-E6193E771EB7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ДА или НЕТ</t>
        </r>
      </text>
    </comment>
    <comment ref="D7" authorId="0" shapeId="0" xr:uid="{43EDDA2A-D8D6-4AF9-94CF-0A86472DABD5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Если в графе выше ответ ДА, то впишите ссылку (это обязательно, иначе ответ ДА не примут)</t>
        </r>
      </text>
    </comment>
    <comment ref="E7" authorId="0" shapeId="0" xr:uid="{58CBF913-3728-4C52-B193-8DA133C4C89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E9" authorId="0" shapeId="0" xr:uid="{4FF2D240-7207-4B90-9485-EA471D93571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балл: 0 или 1(без слов "балл")</t>
        </r>
      </text>
    </comment>
    <comment ref="D10" authorId="0" shapeId="0" xr:uid="{50F152FB-245F-42EB-B374-9250F303193C}">
      <text>
        <r>
          <rPr>
            <b/>
            <sz val="9"/>
            <color indexed="81"/>
            <rFont val="Tahoma"/>
            <family val="2"/>
            <charset val="204"/>
          </rPr>
          <t xml:space="preserve">Порыгина Елена Анатольевна:
</t>
        </r>
        <r>
          <rPr>
            <sz val="9"/>
            <color indexed="81"/>
            <rFont val="Tahoma"/>
            <family val="2"/>
            <charset val="204"/>
          </rPr>
          <t>укажите ссылку</t>
        </r>
      </text>
    </comment>
    <comment ref="E11" authorId="0" shapeId="0" xr:uid="{0EA4FA8B-34E6-48BB-B7D6-FA7FDFF3E712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D12" authorId="0" shapeId="0" xr:uid="{87A44D11-37B4-45FF-9968-8757385C8371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количество</t>
        </r>
      </text>
    </comment>
    <comment ref="E13" authorId="0" shapeId="0" xr:uid="{124FE548-C920-4F25-B9EA-269B62AA4BEC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Укажите балл</t>
        </r>
      </text>
    </comment>
    <comment ref="E15" authorId="0" shapeId="0" xr:uid="{D6099D86-BEC7-44E7-B16B-0621E884A630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19" authorId="0" shapeId="0" xr:uid="{AD33E8D9-02A6-4501-9D1A-FEC7B77F9321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итоговый балл</t>
        </r>
      </text>
    </comment>
    <comment ref="E22" authorId="0" shapeId="0" xr:uid="{F0C35408-27EE-4A05-A492-D12434F6AD9F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4" authorId="0" shapeId="0" xr:uid="{A057A705-8C5F-4325-8CF8-14B4CBB2E976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26" authorId="0" shapeId="0" xr:uid="{ABEAF0C3-7756-42F9-B831-8DAD82F1554F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29" authorId="0" shapeId="0" xr:uid="{3C88C6C5-FEEA-441B-85FE-EC63CF859735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 призеров и долю от общего числа обучающихся</t>
        </r>
      </text>
    </comment>
    <comment ref="D30" authorId="0" shapeId="0" xr:uid="{0341C7B0-801C-47BB-8F61-5D655CE3EED3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кол-во и % </t>
        </r>
      </text>
    </comment>
    <comment ref="E30" authorId="0" shapeId="0" xr:uid="{A4A4B5C6-5D69-4276-BD81-105895ACE650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D37" authorId="0" shapeId="0" xr:uid="{0FA67957-AC21-4FB6-AB1B-6E3DF62904B4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количество</t>
        </r>
      </text>
    </comment>
    <comment ref="E38" authorId="0" shapeId="0" xr:uid="{2D83054B-168C-4307-A4C1-6D32BA8F779D}">
      <text>
        <r>
          <rPr>
            <b/>
            <sz val="9"/>
            <color indexed="81"/>
            <rFont val="Tahoma"/>
            <charset val="1"/>
          </rPr>
          <t>Порыгина Елена Анатольевна:</t>
        </r>
        <r>
          <rPr>
            <sz val="9"/>
            <color indexed="81"/>
            <rFont val="Tahoma"/>
            <charset val="1"/>
          </rPr>
          <t xml:space="preserve">
Впишите балл</t>
        </r>
      </text>
    </comment>
    <comment ref="E59" authorId="0" shapeId="0" xr:uid="{719A0C8B-CF1B-4C27-979D-CDD49BEEA9FA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Впишите итоговый балл</t>
        </r>
      </text>
    </comment>
    <comment ref="C80" authorId="0" shapeId="0" xr:uid="{962DCFD2-C689-4F23-B628-33902979655E}">
      <text>
        <r>
          <rPr>
            <b/>
            <sz val="9"/>
            <color indexed="81"/>
            <rFont val="Tahoma"/>
            <family val="2"/>
            <charset val="204"/>
          </rPr>
          <t>Порыгина Елена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Напишите Информационную справку на другом листе excel или сюда впишите ссылку с ПОЛНЫМ перечнем мероприятий</t>
        </r>
      </text>
    </comment>
  </commentList>
</comments>
</file>

<file path=xl/sharedStrings.xml><?xml version="1.0" encoding="utf-8"?>
<sst xmlns="http://schemas.openxmlformats.org/spreadsheetml/2006/main" count="3075" uniqueCount="346">
  <si>
    <t>№ п/п</t>
  </si>
  <si>
    <t>Наименование показателя</t>
  </si>
  <si>
    <t>Критерий оценки</t>
  </si>
  <si>
    <t>Метод сбора информации</t>
  </si>
  <si>
    <t>Значение показателя эффективности</t>
  </si>
  <si>
    <t>1.</t>
  </si>
  <si>
    <t>да/нет</t>
  </si>
  <si>
    <t>2.</t>
  </si>
  <si>
    <t>3.</t>
  </si>
  <si>
    <t xml:space="preserve">4. </t>
  </si>
  <si>
    <t>количество (ед.)</t>
  </si>
  <si>
    <t>наличие утвержденного плана или перечня, приказов о проведении мероприятий в муниципальном образовании/ государственной образовательной организации</t>
  </si>
  <si>
    <t xml:space="preserve">5. </t>
  </si>
  <si>
    <t>(чел./ %)</t>
  </si>
  <si>
    <t>- школьный уровень</t>
  </si>
  <si>
    <t>- муниципальный уровень</t>
  </si>
  <si>
    <t>- региональный уровень</t>
  </si>
  <si>
    <t xml:space="preserve">6. </t>
  </si>
  <si>
    <t xml:space="preserve">7. </t>
  </si>
  <si>
    <t>количество/доля (чел./ %)</t>
  </si>
  <si>
    <t xml:space="preserve">8. </t>
  </si>
  <si>
    <t>9.</t>
  </si>
  <si>
    <r>
      <t>Численность/удельный вес численности обучающихся, принявших участие в мероприятиях, направленных на выявление способностей и талантов детей и молодежи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:</t>
    </r>
  </si>
  <si>
    <t>- на федеральный уровень</t>
  </si>
  <si>
    <t>- на международный уровень</t>
  </si>
  <si>
    <t>10.</t>
  </si>
  <si>
    <r>
      <t>Численность/удельный вес численности обучающихся победителей и призеров по итогам мероприятий, направленных на выявление способностей и талантов детей и молодежи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:</t>
    </r>
  </si>
  <si>
    <t>- на региональном уровне</t>
  </si>
  <si>
    <t>- на федеральном уровне</t>
  </si>
  <si>
    <t>- на международном уровне</t>
  </si>
  <si>
    <t>11.</t>
  </si>
  <si>
    <t>количество (чел.)</t>
  </si>
  <si>
    <t>(чел.)</t>
  </si>
  <si>
    <t>- федеральный уровень</t>
  </si>
  <si>
    <t>12.</t>
  </si>
  <si>
    <t>13.</t>
  </si>
  <si>
    <t>14.</t>
  </si>
  <si>
    <t>15.</t>
  </si>
  <si>
    <t>16.</t>
  </si>
  <si>
    <t xml:space="preserve">17. </t>
  </si>
  <si>
    <t>18.</t>
  </si>
  <si>
    <t>из них, количество детей с ОВЗ/доля (чел./%)</t>
  </si>
  <si>
    <t>19.</t>
  </si>
  <si>
    <t>20.</t>
  </si>
  <si>
    <t>(чел./%)</t>
  </si>
  <si>
    <t>21.</t>
  </si>
  <si>
    <t>доля (%)</t>
  </si>
  <si>
    <t>- техническая</t>
  </si>
  <si>
    <t>- естественнонаучная</t>
  </si>
  <si>
    <t>- художественная</t>
  </si>
  <si>
    <t>- физкультурно-спортивная</t>
  </si>
  <si>
    <t>- социально-гуманитарная</t>
  </si>
  <si>
    <t>- туристско-краеведческая</t>
  </si>
  <si>
    <t>22.</t>
  </si>
  <si>
    <t>23.</t>
  </si>
  <si>
    <t>24.</t>
  </si>
  <si>
    <t>Количество/удельный вес образовательных организаций, реализующих программы по выявлению и развитию способностей и талантов у детей и молодежи</t>
  </si>
  <si>
    <t>25.</t>
  </si>
  <si>
    <t>26.</t>
  </si>
  <si>
    <t>27.</t>
  </si>
  <si>
    <t>28.</t>
  </si>
  <si>
    <t>29.</t>
  </si>
  <si>
    <t>Организация и проведение мероприятий, направленных на формирование и поддержку сообщества специалистов и педагогов, работающих со способными и талантливыми детьми и молодежью</t>
  </si>
  <si>
    <t>30.</t>
  </si>
  <si>
    <t>Для общеобразовательных организаций:</t>
  </si>
  <si>
    <t>57-49 баллов - высокая эффективность деятельности по обеспечению выявления, поддержки и развития способностей и талантов у детей и молодежи</t>
  </si>
  <si>
    <t>48-30 баллов - средняя эффективность деятельности по обеспечению выявления, поддержки и развития способностей и талантов у детей и молодежи</t>
  </si>
  <si>
    <t>менее 30 баллов - низкая эффективность деятельности по обеспечению выявления, поддержки и развития способностей и талантов у детей и молодежи</t>
  </si>
  <si>
    <t>наличие:  1 балл; отсутствие: 0 баллов</t>
  </si>
  <si>
    <t>наличие: 1 балл; отсутствие: 0 баллов</t>
  </si>
  <si>
    <t>наличие: 2 балла; частично: 1 балл; отсутствие: 0 баллов</t>
  </si>
  <si>
    <t>факт наличия на сайте (сайтах)актуальной информации о мероприятиях</t>
  </si>
  <si>
    <t>Ответ от образовательной организации</t>
  </si>
  <si>
    <t>Приложение 2 к приказу Министерства образования и спорта Республики Кпрелия от 01.07.2021 № 740</t>
  </si>
  <si>
    <t>Заполняются только ячейки ЗЕЛЕНОГО цвета</t>
  </si>
  <si>
    <t>более 40: 3 балла;     более 30:  2 балла;     более 20: 1 балл</t>
  </si>
  <si>
    <t>Название образовательной организации:</t>
  </si>
  <si>
    <t>количество/доля        (чел./ %)</t>
  </si>
  <si>
    <t>наличие участников регионального уровня:
3 балла
муниципального уровня:
2 балла
школьного уровня: 1 балл
(каждый уровень учитывается 1 раз, максимально 
6 баллов)
отсутствие участников: 
0 баллов</t>
  </si>
  <si>
    <t>наличие: 
2 балла 
частично: 
1 балл
отсутствие: 
0 баллов</t>
  </si>
  <si>
    <t>наличие:
2 балла
отсутствие:
0 баллов</t>
  </si>
  <si>
    <t>количество/доля (чел./ %),</t>
  </si>
  <si>
    <t>наличие профильных смен:
1 балл
отсутствие обучающихся: 
0 баллов</t>
  </si>
  <si>
    <t>наличие обучающихся: 
1 балл
отсутствие обучающихся:
0 баллов</t>
  </si>
  <si>
    <t>более 50 %: 3 балла
более 40 %:
2 балла
менее 40 %:
1 балл</t>
  </si>
  <si>
    <t>более 20 %: 
3 балла
более 10 %:
2 балла
менее 10 %:
1 балл</t>
  </si>
  <si>
    <t>наличие обучающихся: 
2 балла
отсутствие обучающихся: 
0 баллов</t>
  </si>
  <si>
    <r>
      <t>Численность обучающихся, охваченных деятельностью Детского Технопарка Кванториума «Сампо»(мобильный технопарк «Кванториум»), центров цифрового образования детей «IT-куб», центров  «</t>
    </r>
    <r>
      <rPr>
        <b/>
        <sz val="12"/>
        <color theme="1"/>
        <rFont val="Times New Roman"/>
        <family val="1"/>
        <charset val="204"/>
      </rPr>
      <t>Точка роста</t>
    </r>
    <r>
      <rPr>
        <sz val="12"/>
        <color theme="1"/>
        <rFont val="Times New Roman"/>
        <family val="1"/>
        <charset val="204"/>
      </rPr>
      <t>», направленных на обеспечение доступности программ естественнонаучной и технической направленности</t>
    </r>
  </si>
  <si>
    <r>
      <t xml:space="preserve">Доля детей в возрасте от 5 до 18 лет, охваченных дополнительными общеобразовательными программами с использованием </t>
    </r>
    <r>
      <rPr>
        <b/>
        <sz val="12"/>
        <color theme="1"/>
        <rFont val="Times New Roman"/>
        <family val="1"/>
        <charset val="204"/>
      </rPr>
      <t>дистанционных технологий и электронного обучения</t>
    </r>
  </si>
  <si>
    <t>более 20 %:
2 балла
менее 20 %:
1 балл</t>
  </si>
  <si>
    <t>количество/доля (ед./ %)</t>
  </si>
  <si>
    <t>количество/доля (чел./%)</t>
  </si>
  <si>
    <t>более 50 %: 
2 балла
менее 50 %:
1 балл</t>
  </si>
  <si>
    <t>более 5 %:
2 балла
менее 5 %:
1 балл
отсутствие: 
0 баллов</t>
  </si>
  <si>
    <t>наличие: 
2 балла 
отсутствие:
0 баллов</t>
  </si>
  <si>
    <r>
      <rPr>
        <b/>
        <sz val="12"/>
        <color theme="1"/>
        <rFont val="Times New Roman"/>
        <family val="1"/>
        <charset val="204"/>
      </rPr>
      <t>информационная справка</t>
    </r>
    <r>
      <rPr>
        <sz val="12"/>
        <color theme="1"/>
        <rFont val="Times New Roman"/>
        <family val="1"/>
        <charset val="204"/>
      </rPr>
      <t xml:space="preserve">, с указанием мероприятий и (или) </t>
    </r>
    <r>
      <rPr>
        <b/>
        <sz val="12"/>
        <color theme="1"/>
        <rFont val="Times New Roman"/>
        <family val="1"/>
        <charset val="204"/>
      </rPr>
      <t>ссылка</t>
    </r>
    <r>
      <rPr>
        <sz val="12"/>
        <color theme="1"/>
        <rFont val="Times New Roman"/>
        <family val="1"/>
        <charset val="204"/>
      </rPr>
      <t xml:space="preserve"> на сайт с информацией о мероприятии</t>
    </r>
  </si>
  <si>
    <t xml:space="preserve">Информационная справка </t>
  </si>
  <si>
    <t>Перечень мероприятий, направленных на формирование и поддержку сообщества специалистов и педагогов, работающих со способными и талантливыми детьми и молодежью</t>
  </si>
  <si>
    <t>Наименование мероприятия</t>
  </si>
  <si>
    <t>Целевая аудитория</t>
  </si>
  <si>
    <t>Организатор мероприятия</t>
  </si>
  <si>
    <t>№</t>
  </si>
  <si>
    <t>Сроки проведения (или периодичность)</t>
  </si>
  <si>
    <t>Кратко информация о мероприятиии или ссылка</t>
  </si>
  <si>
    <t>Ваш итоговый балл:</t>
  </si>
  <si>
    <t>наличие победителей: 
3 балла
наличие призеров: 2 балла
отсутствие: 
0 баллов</t>
  </si>
  <si>
    <t>наличие участников
международного уровня:
3 балла
федерального уровня:
2 балла
регионального уровня: 
1 балл
(каждый уровень учитывается 1 раз, максимально 
6 баллов)
отсутствие участников: 
0 баллов</t>
  </si>
  <si>
    <t>наличие победителей и призеров
международного уровня: 
3 балла
федерального уровня:
2 балла
регионального уровня: 
1 балл
(каждый уровень учитывается 1 раз, максимально 
6 баллов)
отсутствие победителей и призеров: 
0 баллов</t>
  </si>
  <si>
    <t>наличие
стипендиатов:
1 балл
отсутствие:
0 баллов</t>
  </si>
  <si>
    <t>наличие детей и молодежи, получивших поддержку:
1 балл
отсутствие: 
0 баллов</t>
  </si>
  <si>
    <t>наличие детей и молодежи, получающих поддержку:
1 балл
отсутствие: 
0 баллов</t>
  </si>
  <si>
    <t>наличие обучающихся: 
1 балл
отсутствие:
 0 баллов</t>
  </si>
  <si>
    <t>наличие
обучающихся: 
1 балл
отсутствие: 
0 баллов</t>
  </si>
  <si>
    <t>наличие обучающихся:
1 балл
отсутствие обучающихся:
0 баллов</t>
  </si>
  <si>
    <t>наличие
победителей и
призеров регионального этапа:
2 балла
муниципального этапа:
1 балл
(каждый уровень учитывается 1 раз, максимально 
3 балла)
отсутствие победителей и призеров муниципального и (или) регионального уровня:
0 баллов</t>
  </si>
  <si>
    <t>наличие победителей и призеров:
2 балла
отсутствие победителей и призеров:
0 баллов</t>
  </si>
  <si>
    <r>
      <t xml:space="preserve">Наличие </t>
    </r>
    <r>
      <rPr>
        <b/>
        <sz val="12"/>
        <color theme="1"/>
        <rFont val="Times New Roman"/>
        <family val="1"/>
        <charset val="204"/>
      </rPr>
      <t>нормативных правовых, распорядительных документо</t>
    </r>
    <r>
      <rPr>
        <sz val="12"/>
        <color theme="1"/>
        <rFont val="Times New Roman"/>
        <family val="1"/>
        <charset val="204"/>
      </rPr>
      <t>в, обеспечивающих выявление, поддержку и развитие способностей  и талантов у детей и молодежи</t>
    </r>
  </si>
  <si>
    <r>
      <t xml:space="preserve">Наличие </t>
    </r>
    <r>
      <rPr>
        <b/>
        <sz val="12"/>
        <color theme="1"/>
        <rFont val="Times New Roman"/>
        <family val="1"/>
        <charset val="204"/>
      </rPr>
      <t>раздела «Система выявления, поддержки и развития способностей и талантов у детей и молодежи»</t>
    </r>
    <r>
      <rPr>
        <sz val="12"/>
        <color theme="1"/>
        <rFont val="Times New Roman"/>
        <family val="1"/>
        <charset val="204"/>
      </rPr>
      <t xml:space="preserve"> на информационном ресурсе</t>
    </r>
  </si>
  <si>
    <r>
      <t xml:space="preserve">указание </t>
    </r>
    <r>
      <rPr>
        <b/>
        <sz val="12"/>
        <color theme="1"/>
        <rFont val="Times New Roman"/>
        <family val="1"/>
        <charset val="204"/>
      </rPr>
      <t>ссылки сайта</t>
    </r>
    <r>
      <rPr>
        <sz val="12"/>
        <color theme="1"/>
        <rFont val="Times New Roman"/>
        <family val="1"/>
        <charset val="204"/>
      </rPr>
      <t xml:space="preserve"> факт наличия на сайте</t>
    </r>
  </si>
  <si>
    <r>
      <t xml:space="preserve"> указание </t>
    </r>
    <r>
      <rPr>
        <b/>
        <sz val="12"/>
        <color theme="1"/>
        <rFont val="Times New Roman"/>
        <family val="1"/>
        <charset val="204"/>
      </rPr>
      <t>ссылки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раздела на сайте</t>
    </r>
    <r>
      <rPr>
        <sz val="12"/>
        <color theme="1"/>
        <rFont val="Times New Roman"/>
        <family val="1"/>
        <charset val="204"/>
      </rPr>
      <t xml:space="preserve"> управления образованием/ методического центра, государственной образовательной организации</t>
    </r>
  </si>
  <si>
    <r>
      <t>указание</t>
    </r>
    <r>
      <rPr>
        <b/>
        <sz val="12"/>
        <color theme="1"/>
        <rFont val="Times New Roman"/>
        <family val="1"/>
        <charset val="204"/>
      </rPr>
      <t xml:space="preserve"> ссылки сайта</t>
    </r>
  </si>
  <si>
    <r>
      <rPr>
        <b/>
        <sz val="12"/>
        <color theme="1"/>
        <rFont val="Times New Roman"/>
        <family val="1"/>
        <charset val="204"/>
      </rPr>
      <t>Информирование</t>
    </r>
    <r>
      <rPr>
        <sz val="12"/>
        <color theme="1"/>
        <rFont val="Times New Roman"/>
        <family val="1"/>
        <charset val="204"/>
      </rPr>
      <t xml:space="preserve">  обучающихся и родителей о мероприятиях, направленных на выявление, поддержку и развитие способностей и талантов у детей и молодежи</t>
    </r>
  </si>
  <si>
    <r>
      <t xml:space="preserve">Количество </t>
    </r>
    <r>
      <rPr>
        <b/>
        <sz val="12"/>
        <color theme="1"/>
        <rFont val="Times New Roman"/>
        <family val="1"/>
        <charset val="204"/>
      </rPr>
      <t>проведенных мероприятий</t>
    </r>
    <r>
      <rPr>
        <sz val="12"/>
        <color theme="1"/>
        <rFont val="Times New Roman"/>
        <family val="1"/>
        <charset val="204"/>
      </rPr>
      <t xml:space="preserve"> (конкурсов, фестивалей, конференций, соревнований и др.), направленных на выявление способностей и талантов детей и молодежи</t>
    </r>
  </si>
  <si>
    <t>укажите количество муниципальных мероприятий, в которых участвовали дети вашей школы</t>
  </si>
  <si>
    <r>
      <t xml:space="preserve">Численность/удельный вес  численности обучающихся </t>
    </r>
    <r>
      <rPr>
        <b/>
        <sz val="12"/>
        <color theme="1"/>
        <rFont val="Times New Roman"/>
        <family val="1"/>
        <charset val="204"/>
      </rPr>
      <t>участников</t>
    </r>
    <r>
      <rPr>
        <sz val="12"/>
        <color theme="1"/>
        <rFont val="Times New Roman"/>
        <family val="1"/>
        <charset val="204"/>
      </rPr>
      <t xml:space="preserve"> школьного/муниципального/ регионального этапа Всероссийской олимпиады школьников (далее - </t>
    </r>
    <r>
      <rPr>
        <b/>
        <sz val="12"/>
        <color theme="1"/>
        <rFont val="Times New Roman"/>
        <family val="1"/>
        <charset val="204"/>
      </rPr>
      <t>ВсОШ</t>
    </r>
    <r>
      <rPr>
        <sz val="12"/>
        <color theme="1"/>
        <rFont val="Times New Roman"/>
        <family val="1"/>
        <charset val="204"/>
      </rPr>
      <t>):</t>
    </r>
  </si>
  <si>
    <r>
      <t>Численность/удельный вес численности обучающихся –</t>
    </r>
    <r>
      <rPr>
        <b/>
        <sz val="12"/>
        <color theme="1"/>
        <rFont val="Times New Roman"/>
        <family val="1"/>
        <charset val="204"/>
      </rPr>
      <t>победителей и призеров</t>
    </r>
    <r>
      <rPr>
        <sz val="12"/>
        <color theme="1"/>
        <rFont val="Times New Roman"/>
        <family val="1"/>
        <charset val="204"/>
      </rPr>
      <t xml:space="preserve"> муниципального/регионального этапа </t>
    </r>
    <r>
      <rPr>
        <b/>
        <sz val="12"/>
        <color theme="1"/>
        <rFont val="Times New Roman"/>
        <family val="1"/>
        <charset val="204"/>
      </rPr>
      <t>ВсОШ</t>
    </r>
    <r>
      <rPr>
        <sz val="12"/>
        <color theme="1"/>
        <rFont val="Times New Roman"/>
        <family val="1"/>
        <charset val="204"/>
      </rPr>
      <t>:</t>
    </r>
  </si>
  <si>
    <r>
      <t xml:space="preserve">Численность/удельный вес численности обучающихся - </t>
    </r>
    <r>
      <rPr>
        <b/>
        <sz val="12"/>
        <color theme="1"/>
        <rFont val="Times New Roman"/>
        <family val="1"/>
        <charset val="204"/>
      </rPr>
      <t>победителей и призеров</t>
    </r>
    <r>
      <rPr>
        <sz val="12"/>
        <color theme="1"/>
        <rFont val="Times New Roman"/>
        <family val="1"/>
        <charset val="204"/>
      </rPr>
      <t xml:space="preserve"> муниципального/регионального этапа </t>
    </r>
    <r>
      <rPr>
        <b/>
        <sz val="12"/>
        <color theme="1"/>
        <rFont val="Times New Roman"/>
        <family val="1"/>
        <charset val="204"/>
      </rPr>
      <t>ВсОШ</t>
    </r>
    <r>
      <rPr>
        <sz val="12"/>
        <color theme="1"/>
        <rFont val="Times New Roman"/>
        <family val="1"/>
        <charset val="204"/>
      </rPr>
      <t xml:space="preserve"> из числа обучающихся в </t>
    </r>
    <r>
      <rPr>
        <b/>
        <sz val="12"/>
        <color theme="1"/>
        <rFont val="Times New Roman"/>
        <family val="1"/>
        <charset val="204"/>
      </rPr>
      <t xml:space="preserve">профильных классах/классах с углубленным изучением </t>
    </r>
    <r>
      <rPr>
        <sz val="12"/>
        <color theme="1"/>
        <rFont val="Times New Roman"/>
        <family val="1"/>
        <charset val="204"/>
      </rPr>
      <t>отдельных предметов</t>
    </r>
  </si>
  <si>
    <r>
      <t xml:space="preserve">Численность/удельный вес численности обучающихся </t>
    </r>
    <r>
      <rPr>
        <b/>
        <sz val="12"/>
        <color theme="1"/>
        <rFont val="Times New Roman"/>
        <family val="1"/>
        <charset val="204"/>
      </rPr>
      <t>победителей и призеров заключительного этапа ВсОШ</t>
    </r>
  </si>
  <si>
    <t xml:space="preserve">1 Учитываются мероприятия (за исключением этапов ВсОШ) регионального,  федерального,  международного  уровня (конкурсы, фестивали, конференции, соревнования и др.), в том числе указываются мероприятия, включенные в Перечень олимпиад и иных интеллектуальных и (или) творческих  конкурсов,  мероприятий,  направленных  на развитие интеллектуальных и творческих способностей, способностей  к занятиям  физической  культурой  и спортом,  интереса  к научной (научно-исследовательской), инженерно-технической, изобретательской, творческой, физкультурно-спортивной деятельности,  а также   на пропаганду  научных  знаний,  творческих  и спортивных достижений,  утвержденный   приказом Министерства просвещения Российской Федерации
2 Учитываются мероприятия (за исключением этапов ВсОШ ) регионального, федерального,  международного  уровня (конкурсы, фестивали, конференции, соревнования и др.), в том числе указываются мероприятия, включенные в Перечень олимпиад и иных интеллектуальных и (или) творческих  конкурсов,  мероприятий,  направленных  на развитие интеллектуальных и творческих способностей, способностей  к занятиям  физической  культурой  и спортом,  интереса  к научной (научно-исследовательской), инженерно-технической, изобретательской, творческой, физкультурно-спортивной деятельности,  а также   на   пропаганду  научных  знаний,  творческих  и спортивных   достижений,  утвержденный  приказом Министерства просвещения Российской Федерации
</t>
  </si>
  <si>
    <r>
      <t xml:space="preserve">Доля детей в возрасте от 5 до 18 лет, охваченных </t>
    </r>
    <r>
      <rPr>
        <b/>
        <sz val="12"/>
        <color theme="1"/>
        <rFont val="Times New Roman"/>
        <family val="1"/>
        <charset val="204"/>
      </rPr>
      <t>дополнительными</t>
    </r>
    <r>
      <rPr>
        <sz val="12"/>
        <color theme="1"/>
        <rFont val="Times New Roman"/>
        <family val="1"/>
        <charset val="204"/>
      </rPr>
      <t xml:space="preserve"> общеобразовательными программами (в общей численности детей в возрасте от 5 до  18 лет) по направленностям:</t>
    </r>
  </si>
  <si>
    <r>
      <t xml:space="preserve">Численность/удельный вес численности обучающихся, принявших участие </t>
    </r>
    <r>
      <rPr>
        <b/>
        <sz val="12"/>
        <color theme="1"/>
        <rFont val="Times New Roman"/>
        <family val="1"/>
        <charset val="204"/>
      </rPr>
      <t>в профильных сменах для талантливых детей:</t>
    </r>
  </si>
  <si>
    <r>
      <t xml:space="preserve">Количество профильных смен для талантливых детей </t>
    </r>
    <r>
      <rPr>
        <b/>
        <sz val="12"/>
        <color theme="1"/>
        <rFont val="Times New Roman"/>
        <family val="1"/>
        <charset val="204"/>
      </rPr>
      <t>на базе лагерей с дневным пребыванием</t>
    </r>
    <r>
      <rPr>
        <sz val="12"/>
        <color theme="1"/>
        <rFont val="Times New Roman"/>
        <family val="1"/>
        <charset val="204"/>
      </rPr>
      <t>, специализированных (профильных) лагерей</t>
    </r>
  </si>
  <si>
    <r>
      <t xml:space="preserve">указание </t>
    </r>
    <r>
      <rPr>
        <b/>
        <sz val="12"/>
        <color theme="1"/>
        <rFont val="Times New Roman"/>
        <family val="1"/>
        <charset val="204"/>
      </rPr>
      <t>ссылки сайта</t>
    </r>
    <r>
      <rPr>
        <sz val="12"/>
        <color theme="1"/>
        <rFont val="Times New Roman"/>
        <family val="1"/>
        <charset val="204"/>
      </rPr>
      <t>, факт наличия на сайте (сайтах) актуальной информации</t>
    </r>
  </si>
  <si>
    <r>
      <rPr>
        <b/>
        <sz val="12"/>
        <color theme="1"/>
        <rFont val="Times New Roman"/>
        <family val="1"/>
        <charset val="204"/>
      </rPr>
      <t>Трансляция лучших практик</t>
    </r>
    <r>
      <rPr>
        <sz val="12"/>
        <color theme="1"/>
        <rFont val="Times New Roman"/>
        <family val="1"/>
        <charset val="204"/>
      </rPr>
      <t xml:space="preserve"> по выявлению, поддержке и развитию талантов и способностей у детей и молодежи</t>
    </r>
  </si>
  <si>
    <r>
      <t>Количество участников</t>
    </r>
    <r>
      <rPr>
        <b/>
        <sz val="12"/>
        <color theme="1"/>
        <rFont val="Times New Roman"/>
        <family val="1"/>
        <charset val="204"/>
      </rPr>
      <t xml:space="preserve"> сетевого сообщества педагогов</t>
    </r>
    <r>
      <rPr>
        <sz val="12"/>
        <color theme="1"/>
        <rFont val="Times New Roman"/>
        <family val="1"/>
        <charset val="204"/>
      </rPr>
      <t>, работающих со способными и талантливыми детьми и молодежью</t>
    </r>
  </si>
  <si>
    <r>
      <t xml:space="preserve">Численность/удельный вес численности педагогических работников, </t>
    </r>
    <r>
      <rPr>
        <b/>
        <sz val="12"/>
        <color theme="1"/>
        <rFont val="Times New Roman"/>
        <family val="1"/>
        <charset val="204"/>
      </rPr>
      <t>прошедших подготовку</t>
    </r>
    <r>
      <rPr>
        <sz val="12"/>
        <color theme="1"/>
        <rFont val="Times New Roman"/>
        <family val="1"/>
        <charset val="204"/>
      </rPr>
      <t xml:space="preserve"> по вопросам выявления, поддержки, развития способностей и талантов у детей и молодежи, </t>
    </r>
    <r>
      <rPr>
        <b/>
        <sz val="12"/>
        <color theme="1"/>
        <rFont val="Times New Roman"/>
        <family val="1"/>
        <charset val="204"/>
      </rPr>
      <t>повысивших уровень профессиональных компетенций</t>
    </r>
    <r>
      <rPr>
        <sz val="12"/>
        <color theme="1"/>
        <rFont val="Times New Roman"/>
        <family val="1"/>
        <charset val="204"/>
      </rPr>
      <t xml:space="preserve"> в области выявления, поддержки и развития способностей и талантов у детей и молодежи</t>
    </r>
  </si>
  <si>
    <r>
      <t xml:space="preserve">Доля детей в возрасте от 5 до 18 лет с ОВЗ, осваивающих программы </t>
    </r>
    <r>
      <rPr>
        <b/>
        <sz val="12"/>
        <color theme="1"/>
        <rFont val="Times New Roman"/>
        <family val="1"/>
        <charset val="204"/>
      </rPr>
      <t xml:space="preserve">дополнительного образования </t>
    </r>
    <r>
      <rPr>
        <sz val="12"/>
        <color theme="1"/>
        <rFont val="Times New Roman"/>
        <family val="1"/>
        <charset val="204"/>
      </rPr>
      <t>(в том числе в дистанционной форме)</t>
    </r>
  </si>
  <si>
    <r>
      <t xml:space="preserve">Численность/удельный вес </t>
    </r>
    <r>
      <rPr>
        <b/>
        <sz val="12"/>
        <color theme="1"/>
        <rFont val="Times New Roman"/>
        <family val="1"/>
        <charset val="204"/>
      </rPr>
      <t>обучающихся с ОВЗ</t>
    </r>
    <r>
      <rPr>
        <sz val="12"/>
        <color theme="1"/>
        <rFont val="Times New Roman"/>
        <family val="1"/>
        <charset val="204"/>
      </rPr>
      <t>, охваченных мероприятиями по выявлению, поддержке и развитию способностей и талантов</t>
    </r>
  </si>
  <si>
    <r>
      <t>Численность талантливых детей и молодежи, получающих поддержку на муниципальном/региональном/федеральном уровне (</t>
    </r>
    <r>
      <rPr>
        <b/>
        <sz val="12"/>
        <color theme="1"/>
        <rFont val="Times New Roman"/>
        <family val="1"/>
        <charset val="204"/>
      </rPr>
      <t>стипендии, премии</t>
    </r>
    <r>
      <rPr>
        <sz val="12"/>
        <color theme="1"/>
        <rFont val="Times New Roman"/>
        <family val="1"/>
        <charset val="204"/>
      </rPr>
      <t>):</t>
    </r>
  </si>
  <si>
    <r>
      <t xml:space="preserve">Численность талантливых детей и молодежи, получивших </t>
    </r>
    <r>
      <rPr>
        <b/>
        <sz val="12"/>
        <color theme="1"/>
        <rFont val="Times New Roman"/>
        <family val="1"/>
        <charset val="204"/>
      </rPr>
      <t>поддержку в рамках проектов государственно-частного партнерства</t>
    </r>
  </si>
  <si>
    <r>
      <t xml:space="preserve">Численность талантливых детей и молодежи, получивших </t>
    </r>
    <r>
      <rPr>
        <b/>
        <sz val="12"/>
        <color theme="1"/>
        <rFont val="Times New Roman"/>
        <family val="1"/>
        <charset val="204"/>
      </rPr>
      <t>грантовую поддержку</t>
    </r>
  </si>
  <si>
    <r>
      <t xml:space="preserve">Численность/удельный вес численности обучающихся </t>
    </r>
    <r>
      <rPr>
        <b/>
        <sz val="12"/>
        <color theme="1"/>
        <rFont val="Times New Roman"/>
        <family val="1"/>
        <charset val="204"/>
      </rPr>
      <t>по индивидуальным учебным планам</t>
    </r>
  </si>
  <si>
    <r>
      <t xml:space="preserve">Численность/удельный вес численности обучающихся профильных классов, набравших по профильным предметам высокие баллы </t>
    </r>
    <r>
      <rPr>
        <b/>
        <sz val="12"/>
        <color theme="1"/>
        <rFont val="Times New Roman"/>
        <family val="1"/>
        <charset val="204"/>
      </rPr>
      <t>при прохождении Единого государственного экзамена</t>
    </r>
  </si>
  <si>
    <r>
      <t>Наличие</t>
    </r>
    <r>
      <rPr>
        <b/>
        <sz val="12"/>
        <color theme="1"/>
        <rFont val="Times New Roman"/>
        <family val="1"/>
        <charset val="204"/>
      </rPr>
      <t xml:space="preserve"> психолого­педагогической и методической поддержки</t>
    </r>
    <r>
      <rPr>
        <sz val="12"/>
        <color theme="1"/>
        <rFont val="Times New Roman"/>
        <family val="1"/>
        <charset val="204"/>
      </rPr>
      <t xml:space="preserve"> обучающихся с повышенным уровнем способностей и их родителей (законных представителей)</t>
    </r>
  </si>
  <si>
    <r>
      <t xml:space="preserve">Численность/удельный вес численности педагогов-психологов, </t>
    </r>
    <r>
      <rPr>
        <b/>
        <sz val="12"/>
        <color theme="1"/>
        <rFont val="Times New Roman"/>
        <family val="1"/>
        <charset val="204"/>
      </rPr>
      <t>использующих психодиагностический инструментарий</t>
    </r>
    <r>
      <rPr>
        <sz val="12"/>
        <color theme="1"/>
        <rFont val="Times New Roman"/>
        <family val="1"/>
        <charset val="204"/>
      </rPr>
      <t xml:space="preserve"> для выявления одаренности у детей</t>
    </r>
  </si>
  <si>
    <r>
      <t xml:space="preserve">Численность/удельный вес численности обучающихся, в том числе с ограниченными возможностями здоровья (далее - </t>
    </r>
    <r>
      <rPr>
        <b/>
        <sz val="12"/>
        <color theme="1"/>
        <rFont val="Times New Roman"/>
        <family val="1"/>
        <charset val="204"/>
      </rPr>
      <t>ОВЗ</t>
    </r>
    <r>
      <rPr>
        <sz val="12"/>
        <color theme="1"/>
        <rFont val="Times New Roman"/>
        <family val="1"/>
        <charset val="204"/>
      </rPr>
      <t>), принявших участие в образовательных сменах:</t>
    </r>
  </si>
  <si>
    <t>Показатели региональной системы выявления, поддержки и развития способностей и талантов у детей и молодежи в Республике Карелия по итогам 2020/21 учебного года</t>
  </si>
  <si>
    <t>Прионежский муниципальный район</t>
  </si>
  <si>
    <t>В ячейках выведены средние показатели по району. Во вкладках данные по каждой школе</t>
  </si>
  <si>
    <t>МОУ "Шелтозерская СОШ"</t>
  </si>
  <si>
    <t>да</t>
  </si>
  <si>
    <t>https://sheltschool.edusite.ru/sveden/document.html</t>
  </si>
  <si>
    <t>нет</t>
  </si>
  <si>
    <t>https://vk.com/club102088636</t>
  </si>
  <si>
    <t>92/41/11</t>
  </si>
  <si>
    <t>92/80%</t>
  </si>
  <si>
    <t>41/35%</t>
  </si>
  <si>
    <t>11/9%</t>
  </si>
  <si>
    <t>52/45%</t>
  </si>
  <si>
    <t>15/13%</t>
  </si>
  <si>
    <t>10/8%</t>
  </si>
  <si>
    <t>12/10%</t>
  </si>
  <si>
    <t>5/4%</t>
  </si>
  <si>
    <t>1/5%</t>
  </si>
  <si>
    <t>3/16%</t>
  </si>
  <si>
    <t xml:space="preserve">https://vk.com/club102088636 </t>
  </si>
  <si>
    <t>МОУ  "Шокшинская СОШ"</t>
  </si>
  <si>
    <t>https://shoksha-school.edusite.ru/mmagic.html?page=/sveden/education.html</t>
  </si>
  <si>
    <t>8/9%</t>
  </si>
  <si>
    <t>28/31%</t>
  </si>
  <si>
    <t>21/23%</t>
  </si>
  <si>
    <t>18/20%</t>
  </si>
  <si>
    <t>5/5%</t>
  </si>
  <si>
    <t>это школа насчитала</t>
  </si>
  <si>
    <t>низкая эффективность</t>
  </si>
  <si>
    <t>средняя эффективность</t>
  </si>
  <si>
    <t>МОУ "Средняя школа №2"</t>
  </si>
  <si>
    <t>https://shkolamms.nubex.ru/19694/</t>
  </si>
  <si>
    <t>https://shkolamms.nubex.ru/news/</t>
  </si>
  <si>
    <t>112/36%</t>
  </si>
  <si>
    <t>103/33%</t>
  </si>
  <si>
    <t>9/3%</t>
  </si>
  <si>
    <t>3/33%</t>
  </si>
  <si>
    <t>83/27%</t>
  </si>
  <si>
    <t>8/9,6%</t>
  </si>
  <si>
    <t>1/0,3</t>
  </si>
  <si>
    <t>1/7%</t>
  </si>
  <si>
    <t>2/100</t>
  </si>
  <si>
    <t>1/100</t>
  </si>
  <si>
    <t>12/100</t>
  </si>
  <si>
    <t>3/7%</t>
  </si>
  <si>
    <t>март 2021 - методический семинар для педагогов по работе с одаренными детьми</t>
  </si>
  <si>
    <r>
      <t xml:space="preserve">Количество школ с </t>
    </r>
    <r>
      <rPr>
        <b/>
        <sz val="11"/>
        <color theme="1"/>
        <rFont val="Times New Roman"/>
        <family val="1"/>
        <charset val="204"/>
      </rPr>
      <t>низкой</t>
    </r>
    <r>
      <rPr>
        <sz val="11"/>
        <color theme="1"/>
        <rFont val="Times New Roman"/>
        <family val="1"/>
        <charset val="204"/>
      </rPr>
      <t xml:space="preserve"> эффективностью</t>
    </r>
  </si>
  <si>
    <r>
      <t xml:space="preserve">Количество школ со </t>
    </r>
    <r>
      <rPr>
        <b/>
        <sz val="11"/>
        <color theme="1"/>
        <rFont val="Times New Roman"/>
        <family val="1"/>
        <charset val="204"/>
      </rPr>
      <t>средней</t>
    </r>
    <r>
      <rPr>
        <sz val="11"/>
        <color theme="1"/>
        <rFont val="Times New Roman"/>
        <family val="1"/>
        <charset val="204"/>
      </rPr>
      <t xml:space="preserve"> эффективностью</t>
    </r>
  </si>
  <si>
    <r>
      <t xml:space="preserve">Количество школ с </t>
    </r>
    <r>
      <rPr>
        <b/>
        <sz val="11"/>
        <color theme="1"/>
        <rFont val="Times New Roman"/>
        <family val="1"/>
        <charset val="204"/>
      </rPr>
      <t>высокой</t>
    </r>
    <r>
      <rPr>
        <sz val="11"/>
        <color theme="1"/>
        <rFont val="Times New Roman"/>
        <family val="1"/>
        <charset val="204"/>
      </rPr>
      <t xml:space="preserve"> эффективностью</t>
    </r>
  </si>
  <si>
    <t>МОУ "Ладва-Веткинская ООШ№ 7"</t>
  </si>
  <si>
    <t>63/100%</t>
  </si>
  <si>
    <t>36/57%</t>
  </si>
  <si>
    <t>18/28%</t>
  </si>
  <si>
    <t>9/14%</t>
  </si>
  <si>
    <t>22</t>
  </si>
  <si>
    <t>МОУ Шуйская средняя общеобразовательная школа №1</t>
  </si>
  <si>
    <t>https://shuja.nubex.ru/8544/</t>
  </si>
  <si>
    <t>https://shuja.nubex.ru/</t>
  </si>
  <si>
    <t>https://shuja.nubex.ru/news/2</t>
  </si>
  <si>
    <t>121/33</t>
  </si>
  <si>
    <t>6/16%</t>
  </si>
  <si>
    <t>2/5%</t>
  </si>
  <si>
    <t>370/100%</t>
  </si>
  <si>
    <t>150/41%</t>
  </si>
  <si>
    <t>20/5%</t>
  </si>
  <si>
    <t>243/66%</t>
  </si>
  <si>
    <t>105/28%</t>
  </si>
  <si>
    <t>74/20%</t>
  </si>
  <si>
    <t>53/14%</t>
  </si>
  <si>
    <t>4/40%</t>
  </si>
  <si>
    <t>2/100%</t>
  </si>
  <si>
    <t>55/15%</t>
  </si>
  <si>
    <t>5/1%</t>
  </si>
  <si>
    <t>40/11%</t>
  </si>
  <si>
    <t>10/3%</t>
  </si>
  <si>
    <t>24/100%</t>
  </si>
  <si>
    <t>МОУ "Заозерская средняя общеобразовательная школа №10"</t>
  </si>
  <si>
    <t>https://vk.com/away.php?to=http%3A%2F%2Fzao.edusite.ru%2Fp36aa1.html&amp;cc_key=                                     http://zao.edusite.ru/p24aa1.html                                  
http://zao.edusite.ru/mmagic.html?page=/sveden/educat..
http://zao.edusite.ru/mmagic.html?page=/sveden/educat..</t>
  </si>
  <si>
    <t>https://vk.com/away.php?to=http%3A%2F%2Fzao.edusite.ru%2Fp36aa1.html&amp;cc_key=</t>
  </si>
  <si>
    <t>да    https://vk.com/club5355781     http://zao.edusite.ru/p3aa1.html</t>
  </si>
  <si>
    <t>107/35%</t>
  </si>
  <si>
    <t>84 чел./47%</t>
  </si>
  <si>
    <t>23 чел./13%</t>
  </si>
  <si>
    <t>23/13%</t>
  </si>
  <si>
    <t>15/65%</t>
  </si>
  <si>
    <t>184 чел./61%</t>
  </si>
  <si>
    <t>112 чел./61%</t>
  </si>
  <si>
    <t>68 чел/36%</t>
  </si>
  <si>
    <t>0 чел.</t>
  </si>
  <si>
    <t>47 чел/41%</t>
  </si>
  <si>
    <t>11 чел/16%</t>
  </si>
  <si>
    <t>1 чел/5%</t>
  </si>
  <si>
    <t>16 чел./5%</t>
  </si>
  <si>
    <t>9 чел./3 %</t>
  </si>
  <si>
    <t>5 чел/14%</t>
  </si>
  <si>
    <t xml:space="preserve">информационная справка </t>
  </si>
  <si>
    <t>Педагоги и специалисты работающие с детьми ОВЗ</t>
  </si>
  <si>
    <t>МОУ "Заозерская СОШ №10"</t>
  </si>
  <si>
    <t xml:space="preserve">Муниципальное мероприятие для специалистов </t>
  </si>
  <si>
    <t>ежегодно март/апрель</t>
  </si>
  <si>
    <t>Конференция "Живая История"</t>
  </si>
  <si>
    <t>Учителя истории и обществознания, родители и обучающиеся школ Прионежского района</t>
  </si>
  <si>
    <t xml:space="preserve">Научная районная конференция для обучающихся  и педагогов 4-5 классов изучающих курс ОРКСЭ и ОДНКР. Цель: изучение культуры народов, семьи, религии </t>
  </si>
  <si>
    <t>Май</t>
  </si>
  <si>
    <t>Педагоги дополнительного образования и педагоги курсов внеурочной деятельности</t>
  </si>
  <si>
    <t xml:space="preserve">Конкурс среди педагогов дополнительного образования </t>
  </si>
  <si>
    <t xml:space="preserve">Февраль     </t>
  </si>
  <si>
    <t>МОУ "Рыборецкая СОШ"</t>
  </si>
  <si>
    <t>5/29%</t>
  </si>
  <si>
    <t>2/23%</t>
  </si>
  <si>
    <t>5/8%</t>
  </si>
  <si>
    <t>МОУ "Пайская ООШ № 8"</t>
  </si>
  <si>
    <t>сайт школы</t>
  </si>
  <si>
    <t>9 чел.50%</t>
  </si>
  <si>
    <t>9 чел. 50%</t>
  </si>
  <si>
    <t>10 чел.50 %</t>
  </si>
  <si>
    <t>2 чел. 11%</t>
  </si>
  <si>
    <t>9чел.50 %</t>
  </si>
  <si>
    <t>17 чел. 90%</t>
  </si>
  <si>
    <t>мероприятия регионального уровня . Межрегиональный конкурс "Берендей" 2 призера на муниципальном уровне</t>
  </si>
  <si>
    <t>Мероприятия международного уровня . Международный конкурс "Человек и природа"</t>
  </si>
  <si>
    <t xml:space="preserve">международный уровень КИТ призер муниципального уровня </t>
  </si>
  <si>
    <t xml:space="preserve">региональный конкурс в честь Дня Победы  лауреты </t>
  </si>
  <si>
    <t>Калейдоскоп инклюзивных практик</t>
  </si>
  <si>
    <t>13/11</t>
  </si>
  <si>
    <t>Администрация Прионежского муниципального района</t>
  </si>
  <si>
    <t>Муниципальный конкурс "Педагог дополнительного образования"</t>
  </si>
  <si>
    <t>МОУ "Деревянкская средняя общеобразовательная школа №5" Прионежского муниципального района РК</t>
  </si>
  <si>
    <t>частично</t>
  </si>
  <si>
    <t>76/52,7</t>
  </si>
  <si>
    <t>63/43,7</t>
  </si>
  <si>
    <t>12/8,3</t>
  </si>
  <si>
    <t>1/0,7</t>
  </si>
  <si>
    <t>120/83%</t>
  </si>
  <si>
    <t>11/8%</t>
  </si>
  <si>
    <t>2/1,4%</t>
  </si>
  <si>
    <t>12/92%</t>
  </si>
  <si>
    <t xml:space="preserve">Если от общего числа детей, то 8% и 0 баллов
Если от числа детей с ОВЗ, то 92% и 2 балла </t>
  </si>
  <si>
    <t>5/38%</t>
  </si>
  <si>
    <t>Если от общего числа детей, то 3% и 0 баллов
Если от числа детей с ОВЗ, то 38% и 1 балл</t>
  </si>
  <si>
    <t>МОУ СОШ № ….....</t>
  </si>
  <si>
    <t>http://shkola9.prionego.ru/index.php#</t>
  </si>
  <si>
    <t>3/0,06%</t>
  </si>
  <si>
    <t>12/0,06%</t>
  </si>
  <si>
    <t>0/0</t>
  </si>
  <si>
    <t>3/0,001</t>
  </si>
  <si>
    <t>2/0,01%</t>
  </si>
  <si>
    <t>0, 005%</t>
  </si>
  <si>
    <t>13/0,06%</t>
  </si>
  <si>
    <t>сумма</t>
  </si>
  <si>
    <t>218/71%</t>
  </si>
  <si>
    <t>144 всего</t>
  </si>
  <si>
    <t>86/60%</t>
  </si>
  <si>
    <t>64/45%</t>
  </si>
  <si>
    <t>17/90%</t>
  </si>
  <si>
    <t>70/25%</t>
  </si>
  <si>
    <t>149/53%</t>
  </si>
  <si>
    <t>20/30%</t>
  </si>
  <si>
    <t xml:space="preserve">общий контингент: </t>
  </si>
  <si>
    <t>7/0,3%</t>
  </si>
  <si>
    <t>среднее</t>
  </si>
  <si>
    <t>суммарное</t>
  </si>
  <si>
    <t>да - в 8 школах; нет- в 2 школах;</t>
  </si>
  <si>
    <t>на сайтха общеобразовательных организаций (см.вкладки)</t>
  </si>
  <si>
    <t>да, на сайтах общеобразовательных организаций</t>
  </si>
  <si>
    <t>30/47%</t>
  </si>
  <si>
    <t>2/22%</t>
  </si>
  <si>
    <t>543/23%</t>
  </si>
  <si>
    <t>12/0,5%</t>
  </si>
  <si>
    <t>515/22%</t>
  </si>
  <si>
    <t>нет на сайте Отдела образования и социального развития АПМР</t>
  </si>
  <si>
    <t>98/4%</t>
  </si>
  <si>
    <t>2/0,08%</t>
  </si>
  <si>
    <t>1/16%</t>
  </si>
  <si>
    <t>7/45%</t>
  </si>
  <si>
    <t>49/2%</t>
  </si>
  <si>
    <t>2/0,08</t>
  </si>
  <si>
    <t>51/2,15%</t>
  </si>
  <si>
    <r>
      <rPr>
        <b/>
        <sz val="11"/>
        <color theme="1"/>
        <rFont val="Times New Roman"/>
        <family val="1"/>
        <charset val="204"/>
      </rPr>
      <t>средний балл</t>
    </r>
    <r>
      <rPr>
        <sz val="11"/>
        <color theme="1"/>
        <rFont val="Times New Roman"/>
        <family val="1"/>
        <charset val="204"/>
      </rPr>
      <t xml:space="preserve"> по школам района:</t>
    </r>
  </si>
  <si>
    <t>924/38,9%</t>
  </si>
  <si>
    <t>482/20%</t>
  </si>
  <si>
    <t>196/8,3%</t>
  </si>
  <si>
    <t>суммарный балл по району:</t>
  </si>
  <si>
    <t>388/17%</t>
  </si>
  <si>
    <t>232/9,8%</t>
  </si>
  <si>
    <t>108/4,5%</t>
  </si>
  <si>
    <t>53/2%</t>
  </si>
  <si>
    <t>МОУ Шокшинская СОШ, МОУ ООШ 7 ЛадваВетка, МОУ Рыборецкая СОШ, МОУ Пайская ООШ 8, МОУ СОШ 9, МОУ СОШ 5, МОУ СОШ 44, МОУ СОШ 4,</t>
  </si>
  <si>
    <t>МОУ Шуйская СОШ 1, МОУ Шелтозерская СОШ, МОУ СОШ 2 п. Мелиоратив, МОУ Заозерская СОШ 10, МОУ СОШ 3,</t>
  </si>
  <si>
    <t>МОУ "Нововилговская средняя школа №3"</t>
  </si>
  <si>
    <t>13/0,55%</t>
  </si>
  <si>
    <t>10/0,42%</t>
  </si>
  <si>
    <t>балл по ПМР:</t>
  </si>
  <si>
    <t>2/0,084%</t>
  </si>
  <si>
    <t>5/83%</t>
  </si>
  <si>
    <t>8/0,33%</t>
  </si>
  <si>
    <t>223/9%</t>
  </si>
  <si>
    <t>258/11%</t>
  </si>
  <si>
    <t>14/0,5%</t>
  </si>
  <si>
    <t>подсчет по образовательным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</si>
</sst>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9" tint="0.3999755851924192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8"/>
      <color theme="1"/>
      <name val="Times New Roman"/>
      <family val="1"/>
      <charset val="204"/>
    </font>
    <font>
      <b/>
      <sz val="28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73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2" borderId="10" xfId="0" applyFill="1" applyBorder="1" applyAlignment="1">
      <alignment vertical="top" wrapText="1"/>
    </xf>
    <xf numFmtId="0" fontId="2" fillId="2" borderId="1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1" fillId="2" borderId="0" xfId="0" applyFont="1" applyFill="1"/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2" borderId="2" xfId="0" applyFont="1" applyFill="1" applyBorder="1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2" borderId="10" xfId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16" fontId="2" fillId="2" borderId="4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4" fillId="2" borderId="11" xfId="1" applyFill="1" applyBorder="1" applyAlignment="1">
      <alignment horizontal="center" vertical="center" wrapText="1"/>
    </xf>
    <xf numFmtId="9" fontId="2" fillId="2" borderId="1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9" fontId="0" fillId="2" borderId="10" xfId="0" applyNumberFormat="1" applyFill="1" applyBorder="1" applyAlignment="1">
      <alignment vertical="top" wrapText="1"/>
    </xf>
    <xf numFmtId="0" fontId="2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top" wrapText="1"/>
    </xf>
    <xf numFmtId="0" fontId="22" fillId="2" borderId="10" xfId="2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4" fillId="2" borderId="14" xfId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0" fontId="0" fillId="4" borderId="28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0" xfId="0" applyFill="1" applyAlignment="1">
      <alignment horizontal="left" vertical="top"/>
    </xf>
    <xf numFmtId="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22" fillId="2" borderId="14" xfId="2" applyFill="1" applyBorder="1" applyAlignment="1" applyProtection="1">
      <alignment horizontal="center" vertical="center" wrapText="1"/>
    </xf>
    <xf numFmtId="17" fontId="2" fillId="2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</cellXfs>
  <cellStyles count="3">
    <cellStyle name="Гиперссылка" xfId="1" builtinId="8"/>
    <cellStyle name="Гиперссылка 2" xfId="2" xr:uid="{B67759D8-B3C2-489E-BD0B-4978DAE3D0A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vk.com/away.php?to=http%3A%2F%2Fzao.edusite.ru%2Fp36aa1.html&amp;cc_key=" TargetMode="External"/><Relationship Id="rId1" Type="http://schemas.openxmlformats.org/officeDocument/2006/relationships/hyperlink" Target="https://vk.com/away.php?to=http%3A%2F%2Fzao.edusite.ru%2Fp36aa1.html&amp;cc_key=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s://vk.com/club102088636" TargetMode="External"/><Relationship Id="rId1" Type="http://schemas.openxmlformats.org/officeDocument/2006/relationships/hyperlink" Target="https://vk.com/club102088636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huja.nubex.ru/news/2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hkolamms.nubex.ru/news/" TargetMode="External"/><Relationship Id="rId2" Type="http://schemas.openxmlformats.org/officeDocument/2006/relationships/hyperlink" Target="https://shkolamms.nubex.ru/19694/" TargetMode="External"/><Relationship Id="rId1" Type="http://schemas.openxmlformats.org/officeDocument/2006/relationships/hyperlink" Target="https://shkolamms.nubex.ru/19694/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hkola9.prionego.ru/index.php" TargetMode="External"/><Relationship Id="rId2" Type="http://schemas.openxmlformats.org/officeDocument/2006/relationships/hyperlink" Target="http://shkola9.prionego.ru/index.php" TargetMode="External"/><Relationship Id="rId1" Type="http://schemas.openxmlformats.org/officeDocument/2006/relationships/hyperlink" Target="http://shkola9.prionego.ru/index.php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9"/>
  <sheetViews>
    <sheetView tabSelected="1" view="pageBreakPreview" topLeftCell="A76" zoomScale="60" zoomScaleNormal="100" workbookViewId="0">
      <selection activeCell="H10" sqref="H10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  <col min="8" max="8" width="26.28515625" customWidth="1"/>
    <col min="10" max="10" width="26.85546875" customWidth="1"/>
  </cols>
  <sheetData>
    <row r="1" spans="1:10" ht="27.75" customHeight="1" thickBot="1" x14ac:dyDescent="0.3">
      <c r="B1" s="1"/>
    </row>
    <row r="2" spans="1:10" ht="57.75" customHeight="1" thickBot="1" x14ac:dyDescent="0.45">
      <c r="B2" s="170" t="s">
        <v>147</v>
      </c>
      <c r="D2" s="146" t="s">
        <v>73</v>
      </c>
      <c r="E2" s="146"/>
      <c r="G2" s="12" t="s">
        <v>148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6.5" thickBot="1" x14ac:dyDescent="0.3">
      <c r="A4" s="147" t="s">
        <v>0</v>
      </c>
      <c r="B4" s="149" t="s">
        <v>1</v>
      </c>
      <c r="C4" s="4" t="s">
        <v>2</v>
      </c>
      <c r="D4" s="149" t="s">
        <v>345</v>
      </c>
      <c r="E4" s="151" t="s">
        <v>4</v>
      </c>
    </row>
    <row r="5" spans="1:10" ht="32.25" thickBot="1" x14ac:dyDescent="0.3">
      <c r="A5" s="148"/>
      <c r="B5" s="150"/>
      <c r="C5" s="5" t="s">
        <v>3</v>
      </c>
      <c r="D5" s="150"/>
      <c r="E5" s="152"/>
      <c r="H5" s="50" t="s">
        <v>328</v>
      </c>
      <c r="I5" s="168">
        <f>E7+E9+E11+E13+E15+E19+E22+E24+E26+E30+E36+E38+E40+E42+E44+E46+E48+E51+E54+E56+E59+E66+E68+E70+E72+E74+E76+E78+E80+E82</f>
        <v>49</v>
      </c>
    </row>
    <row r="6" spans="1:10" ht="57" customHeight="1" thickBot="1" x14ac:dyDescent="0.3">
      <c r="A6" s="139" t="s">
        <v>5</v>
      </c>
      <c r="B6" s="124" t="s">
        <v>116</v>
      </c>
      <c r="C6" s="6" t="s">
        <v>6</v>
      </c>
      <c r="D6" s="7" t="s">
        <v>150</v>
      </c>
      <c r="E6" s="8" t="s">
        <v>68</v>
      </c>
      <c r="H6" s="50" t="s">
        <v>324</v>
      </c>
      <c r="I6" s="60">
        <f>AVERAGE('СОШ 1:Шокша'!I7)</f>
        <v>25.846153846153847</v>
      </c>
      <c r="J6" s="52"/>
    </row>
    <row r="7" spans="1:10" ht="53.25" customHeight="1" thickBot="1" x14ac:dyDescent="0.3">
      <c r="A7" s="140"/>
      <c r="B7" s="125"/>
      <c r="C7" s="9" t="s">
        <v>118</v>
      </c>
      <c r="D7" s="10" t="s">
        <v>309</v>
      </c>
      <c r="E7" s="11">
        <v>1</v>
      </c>
      <c r="H7" s="1"/>
      <c r="I7" s="61"/>
      <c r="J7" s="52"/>
    </row>
    <row r="8" spans="1:10" ht="105.75" thickBot="1" x14ac:dyDescent="0.3">
      <c r="A8" s="139" t="s">
        <v>7</v>
      </c>
      <c r="B8" s="124" t="s">
        <v>117</v>
      </c>
      <c r="C8" s="6" t="s">
        <v>6</v>
      </c>
      <c r="D8" s="7" t="s">
        <v>152</v>
      </c>
      <c r="E8" s="8" t="s">
        <v>69</v>
      </c>
      <c r="H8" s="51" t="s">
        <v>192</v>
      </c>
      <c r="I8" s="62">
        <v>8</v>
      </c>
      <c r="J8" s="52" t="s">
        <v>333</v>
      </c>
    </row>
    <row r="9" spans="1:10" ht="127.5" customHeight="1" thickBot="1" x14ac:dyDescent="0.3">
      <c r="A9" s="140"/>
      <c r="B9" s="125"/>
      <c r="C9" s="9" t="s">
        <v>119</v>
      </c>
      <c r="D9" s="10" t="s">
        <v>316</v>
      </c>
      <c r="E9" s="11">
        <v>0</v>
      </c>
      <c r="H9" s="51" t="s">
        <v>193</v>
      </c>
      <c r="I9" s="60">
        <v>5</v>
      </c>
      <c r="J9" s="52" t="s">
        <v>334</v>
      </c>
    </row>
    <row r="10" spans="1:10" ht="68.25" customHeight="1" thickBot="1" x14ac:dyDescent="0.3">
      <c r="A10" s="139" t="s">
        <v>8</v>
      </c>
      <c r="B10" s="124" t="s">
        <v>121</v>
      </c>
      <c r="C10" s="6" t="s">
        <v>120</v>
      </c>
      <c r="D10" s="110" t="s">
        <v>310</v>
      </c>
      <c r="E10" s="8" t="s">
        <v>70</v>
      </c>
      <c r="H10" s="51" t="s">
        <v>194</v>
      </c>
      <c r="I10" s="63"/>
      <c r="J10" s="52"/>
    </row>
    <row r="11" spans="1:10" ht="63.75" thickBot="1" x14ac:dyDescent="0.3">
      <c r="A11" s="140"/>
      <c r="B11" s="125"/>
      <c r="C11" s="9" t="s">
        <v>71</v>
      </c>
      <c r="D11" s="111"/>
      <c r="E11" s="11">
        <v>2</v>
      </c>
    </row>
    <row r="12" spans="1:10" ht="63" customHeight="1" x14ac:dyDescent="0.25">
      <c r="A12" s="139" t="s">
        <v>9</v>
      </c>
      <c r="B12" s="132" t="s">
        <v>122</v>
      </c>
      <c r="C12" s="6" t="s">
        <v>10</v>
      </c>
      <c r="D12" s="110">
        <f>SUM('СОШ 1:Информац справка'!D12:D13)</f>
        <v>360</v>
      </c>
      <c r="E12" s="8" t="s">
        <v>75</v>
      </c>
    </row>
    <row r="13" spans="1:10" ht="161.25" customHeight="1" thickBot="1" x14ac:dyDescent="0.3">
      <c r="A13" s="140"/>
      <c r="B13" s="144"/>
      <c r="C13" s="9" t="s">
        <v>11</v>
      </c>
      <c r="D13" s="111"/>
      <c r="E13" s="11">
        <v>3</v>
      </c>
      <c r="F13" s="30"/>
    </row>
    <row r="14" spans="1:10" ht="210.75" customHeight="1" x14ac:dyDescent="0.25">
      <c r="A14" s="139" t="s">
        <v>12</v>
      </c>
      <c r="B14" s="13" t="s">
        <v>124</v>
      </c>
      <c r="C14" s="6" t="s">
        <v>77</v>
      </c>
      <c r="D14" s="7" t="s">
        <v>313</v>
      </c>
      <c r="E14" s="8" t="s">
        <v>78</v>
      </c>
      <c r="G14">
        <f>121+112+76+30+2+3+107+0+92+0</f>
        <v>543</v>
      </c>
      <c r="H14">
        <f>(543*100)/2368</f>
        <v>22.930743243243242</v>
      </c>
    </row>
    <row r="15" spans="1:10" ht="15.75" x14ac:dyDescent="0.25">
      <c r="A15" s="141"/>
      <c r="B15" s="14" t="s">
        <v>14</v>
      </c>
      <c r="C15" s="3" t="s">
        <v>13</v>
      </c>
      <c r="D15" s="2" t="s">
        <v>315</v>
      </c>
      <c r="E15" s="136">
        <v>6</v>
      </c>
      <c r="G15">
        <f>121+103+63+47+2+3+84+0+92+0</f>
        <v>515</v>
      </c>
      <c r="H15">
        <f>(515*100)/2368</f>
        <v>21.748310810810811</v>
      </c>
    </row>
    <row r="16" spans="1:10" ht="15.75" x14ac:dyDescent="0.25">
      <c r="A16" s="141"/>
      <c r="B16" s="14" t="s">
        <v>15</v>
      </c>
      <c r="C16" s="3" t="s">
        <v>13</v>
      </c>
      <c r="D16" s="2" t="s">
        <v>317</v>
      </c>
      <c r="E16" s="142"/>
      <c r="G16">
        <f>13+9+12+23+41</f>
        <v>98</v>
      </c>
      <c r="H16">
        <f>(98*100)/2368</f>
        <v>4.1385135135135132</v>
      </c>
    </row>
    <row r="17" spans="1:8" ht="16.5" thickBot="1" x14ac:dyDescent="0.3">
      <c r="A17" s="140"/>
      <c r="B17" s="15" t="s">
        <v>16</v>
      </c>
      <c r="C17" s="9" t="s">
        <v>13</v>
      </c>
      <c r="D17" s="169" t="s">
        <v>314</v>
      </c>
      <c r="E17" s="137"/>
      <c r="H17">
        <f>(11*100)/2368</f>
        <v>0.46452702702702703</v>
      </c>
    </row>
    <row r="18" spans="1:8" ht="282.75" customHeight="1" x14ac:dyDescent="0.25">
      <c r="A18" s="139" t="s">
        <v>17</v>
      </c>
      <c r="B18" s="13" t="s">
        <v>125</v>
      </c>
      <c r="C18" s="6" t="s">
        <v>19</v>
      </c>
      <c r="D18" s="7" t="s">
        <v>323</v>
      </c>
      <c r="E18" s="8" t="s">
        <v>114</v>
      </c>
      <c r="G18">
        <f>(51*100)/2368</f>
        <v>2.1537162162162162</v>
      </c>
    </row>
    <row r="19" spans="1:8" ht="15.75" x14ac:dyDescent="0.25">
      <c r="A19" s="141"/>
      <c r="B19" s="14" t="s">
        <v>15</v>
      </c>
      <c r="C19" s="3" t="s">
        <v>13</v>
      </c>
      <c r="D19" s="2" t="s">
        <v>321</v>
      </c>
      <c r="E19" s="136">
        <v>3</v>
      </c>
      <c r="G19">
        <f>(49*100)/2368</f>
        <v>2.0692567567567566</v>
      </c>
    </row>
    <row r="20" spans="1:8" ht="16.5" thickBot="1" x14ac:dyDescent="0.3">
      <c r="A20" s="140"/>
      <c r="B20" s="15" t="s">
        <v>16</v>
      </c>
      <c r="C20" s="9" t="s">
        <v>13</v>
      </c>
      <c r="D20" s="10" t="s">
        <v>322</v>
      </c>
      <c r="E20" s="137"/>
      <c r="G20">
        <f>(2*100)/2368</f>
        <v>8.4459459459459457E-2</v>
      </c>
    </row>
    <row r="21" spans="1:8" ht="117.75" customHeight="1" x14ac:dyDescent="0.25">
      <c r="A21" s="130" t="s">
        <v>18</v>
      </c>
      <c r="B21" s="132" t="s">
        <v>126</v>
      </c>
      <c r="C21" s="115" t="s">
        <v>19</v>
      </c>
      <c r="D21" s="110" t="s">
        <v>318</v>
      </c>
      <c r="E21" s="8" t="s">
        <v>115</v>
      </c>
      <c r="G21">
        <f>(2*100)/2368</f>
        <v>8.4459459459459457E-2</v>
      </c>
    </row>
    <row r="22" spans="1:8" ht="48.75" customHeight="1" thickBot="1" x14ac:dyDescent="0.3">
      <c r="A22" s="131"/>
      <c r="B22" s="144"/>
      <c r="C22" s="116"/>
      <c r="D22" s="111"/>
      <c r="E22" s="17">
        <v>2</v>
      </c>
    </row>
    <row r="23" spans="1:8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8" ht="52.5" customHeight="1" thickBot="1" x14ac:dyDescent="0.3">
      <c r="A24" s="123"/>
      <c r="B24" s="125"/>
      <c r="C24" s="127"/>
      <c r="D24" s="111"/>
      <c r="E24" s="11">
        <v>0</v>
      </c>
    </row>
    <row r="25" spans="1:8" ht="220.5" x14ac:dyDescent="0.25">
      <c r="A25" s="122" t="s">
        <v>21</v>
      </c>
      <c r="B25" s="13" t="s">
        <v>22</v>
      </c>
      <c r="C25" s="6" t="s">
        <v>19</v>
      </c>
      <c r="D25" s="7" t="s">
        <v>325</v>
      </c>
      <c r="E25" s="8" t="s">
        <v>106</v>
      </c>
      <c r="F25">
        <f>370+83+120+63+9+12+184+52+28</f>
        <v>921</v>
      </c>
      <c r="G25">
        <f>(921*100)/2368</f>
        <v>38.893581081081081</v>
      </c>
    </row>
    <row r="26" spans="1:8" ht="15.75" x14ac:dyDescent="0.25">
      <c r="A26" s="138"/>
      <c r="B26" s="14" t="s">
        <v>16</v>
      </c>
      <c r="C26" s="3" t="s">
        <v>13</v>
      </c>
      <c r="D26" s="2" t="s">
        <v>326</v>
      </c>
      <c r="E26" s="136">
        <v>6</v>
      </c>
      <c r="F26">
        <f>150+83+36+9+12+112+52+28</f>
        <v>482</v>
      </c>
      <c r="G26">
        <f>(482*100)/2368</f>
        <v>20.35472972972973</v>
      </c>
    </row>
    <row r="27" spans="1:8" ht="15.75" x14ac:dyDescent="0.25">
      <c r="A27" s="138"/>
      <c r="B27" s="14" t="s">
        <v>23</v>
      </c>
      <c r="C27" s="3" t="s">
        <v>13</v>
      </c>
      <c r="D27" s="2" t="s">
        <v>327</v>
      </c>
      <c r="E27" s="142"/>
      <c r="F27">
        <f>20+63+9+68+15+21</f>
        <v>196</v>
      </c>
      <c r="G27">
        <f>(196*100)/2368</f>
        <v>8.2770270270270263</v>
      </c>
    </row>
    <row r="28" spans="1:8" ht="16.5" thickBot="1" x14ac:dyDescent="0.3">
      <c r="A28" s="123"/>
      <c r="B28" s="15" t="s">
        <v>24</v>
      </c>
      <c r="C28" s="9" t="s">
        <v>13</v>
      </c>
      <c r="D28" s="10">
        <v>58</v>
      </c>
      <c r="E28" s="137"/>
    </row>
    <row r="29" spans="1:8" ht="267.75" x14ac:dyDescent="0.25">
      <c r="A29" s="122" t="s">
        <v>25</v>
      </c>
      <c r="B29" s="13" t="s">
        <v>26</v>
      </c>
      <c r="C29" s="6" t="s">
        <v>19</v>
      </c>
      <c r="D29" s="7" t="s">
        <v>329</v>
      </c>
      <c r="E29" s="8" t="s">
        <v>107</v>
      </c>
      <c r="F29">
        <f>243+8+11+9+2+12+47+5+12+39</f>
        <v>388</v>
      </c>
      <c r="G29">
        <f>(388*100)/2368</f>
        <v>16.385135135135137</v>
      </c>
    </row>
    <row r="30" spans="1:8" ht="15.75" x14ac:dyDescent="0.25">
      <c r="A30" s="138"/>
      <c r="B30" s="14" t="s">
        <v>27</v>
      </c>
      <c r="C30" s="3" t="s">
        <v>13</v>
      </c>
      <c r="D30" s="2" t="s">
        <v>330</v>
      </c>
      <c r="E30" s="136">
        <v>6</v>
      </c>
      <c r="F30">
        <f>105+8+11+9+2+12+47+5+12+21</f>
        <v>232</v>
      </c>
      <c r="G30">
        <f>(232*100)/2368</f>
        <v>9.7972972972972965</v>
      </c>
    </row>
    <row r="31" spans="1:8" ht="15.75" x14ac:dyDescent="0.25">
      <c r="A31" s="138"/>
      <c r="B31" s="14" t="s">
        <v>28</v>
      </c>
      <c r="C31" s="3" t="s">
        <v>13</v>
      </c>
      <c r="D31" s="2" t="s">
        <v>331</v>
      </c>
      <c r="E31" s="142"/>
      <c r="F31">
        <f>74+11+5+18</f>
        <v>108</v>
      </c>
      <c r="G31">
        <f>(108*100)/2368</f>
        <v>4.5608108108108105</v>
      </c>
    </row>
    <row r="32" spans="1:8" ht="16.5" thickBot="1" x14ac:dyDescent="0.3">
      <c r="A32" s="123"/>
      <c r="B32" s="15" t="s">
        <v>29</v>
      </c>
      <c r="C32" s="9" t="s">
        <v>13</v>
      </c>
      <c r="D32" s="10" t="s">
        <v>332</v>
      </c>
      <c r="E32" s="137"/>
      <c r="F32">
        <v>53</v>
      </c>
      <c r="G32">
        <f>(53*100)/2368</f>
        <v>2.2381756756756759</v>
      </c>
    </row>
    <row r="33" spans="1:6" ht="76.5" customHeight="1" x14ac:dyDescent="0.25">
      <c r="A33" s="122" t="s">
        <v>30</v>
      </c>
      <c r="B33" s="13" t="s">
        <v>138</v>
      </c>
      <c r="C33" s="6" t="s">
        <v>31</v>
      </c>
      <c r="D33" s="7">
        <f>SUM('СОШ 1:Информац справка'!D33)</f>
        <v>0</v>
      </c>
      <c r="E33" s="134" t="s">
        <v>108</v>
      </c>
    </row>
    <row r="34" spans="1:6" ht="15.75" x14ac:dyDescent="0.25">
      <c r="A34" s="138"/>
      <c r="B34" s="14" t="s">
        <v>15</v>
      </c>
      <c r="C34" s="3" t="s">
        <v>32</v>
      </c>
      <c r="D34" s="2">
        <f>SUM('СОШ 1:Информац справка'!D34)</f>
        <v>0</v>
      </c>
      <c r="E34" s="143"/>
    </row>
    <row r="35" spans="1:6" ht="15.75" x14ac:dyDescent="0.25">
      <c r="A35" s="138"/>
      <c r="B35" s="14" t="s">
        <v>16</v>
      </c>
      <c r="C35" s="3" t="s">
        <v>32</v>
      </c>
      <c r="D35" s="2">
        <f>SUM('СОШ 1:Информац справка'!D35)</f>
        <v>0</v>
      </c>
      <c r="E35" s="135"/>
    </row>
    <row r="36" spans="1:6" ht="47.25" customHeight="1" thickBot="1" x14ac:dyDescent="0.3">
      <c r="A36" s="123"/>
      <c r="B36" s="15" t="s">
        <v>33</v>
      </c>
      <c r="C36" s="9" t="s">
        <v>32</v>
      </c>
      <c r="D36" s="2">
        <f>SUM('СОШ 1:Информац справка'!D36)</f>
        <v>0</v>
      </c>
      <c r="E36" s="11">
        <v>0</v>
      </c>
    </row>
    <row r="37" spans="1:6" ht="120" customHeight="1" x14ac:dyDescent="0.25">
      <c r="A37" s="130" t="s">
        <v>34</v>
      </c>
      <c r="B37" s="132" t="s">
        <v>139</v>
      </c>
      <c r="C37" s="115" t="s">
        <v>31</v>
      </c>
      <c r="D37" s="110">
        <f>SUM('СОШ 1:Информац справка'!D37:D38)</f>
        <v>0</v>
      </c>
      <c r="E37" s="8" t="s">
        <v>109</v>
      </c>
    </row>
    <row r="38" spans="1:6" ht="45.75" customHeight="1" thickBot="1" x14ac:dyDescent="0.3">
      <c r="A38" s="131"/>
      <c r="B38" s="144"/>
      <c r="C38" s="116"/>
      <c r="D38" s="111"/>
      <c r="E38" s="17">
        <v>0</v>
      </c>
    </row>
    <row r="39" spans="1:6" ht="111" customHeight="1" x14ac:dyDescent="0.25">
      <c r="A39" s="122" t="s">
        <v>35</v>
      </c>
      <c r="B39" s="124" t="s">
        <v>140</v>
      </c>
      <c r="C39" s="126" t="s">
        <v>31</v>
      </c>
      <c r="D39" s="110">
        <f>SUM('СОШ 1:Информац справка'!D39:D40)</f>
        <v>0</v>
      </c>
      <c r="E39" s="8" t="s">
        <v>110</v>
      </c>
    </row>
    <row r="40" spans="1:6" ht="36.75" customHeight="1" thickBot="1" x14ac:dyDescent="0.3">
      <c r="A40" s="131"/>
      <c r="B40" s="129"/>
      <c r="C40" s="116"/>
      <c r="D40" s="111"/>
      <c r="E40" s="11">
        <v>0</v>
      </c>
    </row>
    <row r="41" spans="1:6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336</v>
      </c>
      <c r="E41" s="8" t="s">
        <v>111</v>
      </c>
      <c r="F41">
        <f>(13*100)/2368</f>
        <v>0.54898648648648651</v>
      </c>
    </row>
    <row r="42" spans="1:6" ht="34.5" customHeight="1" thickBot="1" x14ac:dyDescent="0.3">
      <c r="A42" s="123"/>
      <c r="B42" s="125"/>
      <c r="C42" s="127"/>
      <c r="D42" s="111"/>
      <c r="E42" s="11">
        <v>1</v>
      </c>
    </row>
    <row r="43" spans="1:6" ht="96" customHeight="1" x14ac:dyDescent="0.25">
      <c r="A43" s="122" t="s">
        <v>37</v>
      </c>
      <c r="B43" s="124" t="s">
        <v>142</v>
      </c>
      <c r="C43" s="126" t="s">
        <v>19</v>
      </c>
      <c r="D43" s="110" t="s">
        <v>337</v>
      </c>
      <c r="E43" s="8" t="s">
        <v>112</v>
      </c>
    </row>
    <row r="44" spans="1:6" ht="39" customHeight="1" thickBot="1" x14ac:dyDescent="0.3">
      <c r="A44" s="123"/>
      <c r="B44" s="125"/>
      <c r="C44" s="127"/>
      <c r="D44" s="111"/>
      <c r="E44" s="11">
        <v>1</v>
      </c>
      <c r="F44">
        <f>(10*100)/2368</f>
        <v>0.42229729729729731</v>
      </c>
    </row>
    <row r="45" spans="1:6" ht="108" customHeight="1" x14ac:dyDescent="0.25">
      <c r="A45" s="122" t="s">
        <v>38</v>
      </c>
      <c r="B45" s="124" t="s">
        <v>143</v>
      </c>
      <c r="C45" s="126" t="s">
        <v>6</v>
      </c>
      <c r="D45" s="110" t="s">
        <v>308</v>
      </c>
      <c r="E45" s="8" t="s">
        <v>79</v>
      </c>
    </row>
    <row r="46" spans="1:6" ht="29.25" customHeight="1" thickBot="1" x14ac:dyDescent="0.3">
      <c r="A46" s="123"/>
      <c r="B46" s="125"/>
      <c r="C46" s="127"/>
      <c r="D46" s="111"/>
      <c r="E46" s="11">
        <v>2</v>
      </c>
    </row>
    <row r="47" spans="1:6" ht="73.5" customHeight="1" x14ac:dyDescent="0.25">
      <c r="A47" s="139" t="s">
        <v>39</v>
      </c>
      <c r="B47" s="124" t="s">
        <v>144</v>
      </c>
      <c r="C47" s="126" t="s">
        <v>19</v>
      </c>
      <c r="D47" s="110">
        <v>9</v>
      </c>
      <c r="E47" s="8" t="s">
        <v>80</v>
      </c>
    </row>
    <row r="48" spans="1:6" ht="30.75" customHeight="1" thickBot="1" x14ac:dyDescent="0.3">
      <c r="A48" s="140"/>
      <c r="B48" s="125"/>
      <c r="C48" s="127"/>
      <c r="D48" s="111"/>
      <c r="E48" s="11">
        <v>2</v>
      </c>
    </row>
    <row r="49" spans="1:9" ht="63" customHeight="1" thickBot="1" x14ac:dyDescent="0.3">
      <c r="A49" s="139" t="s">
        <v>40</v>
      </c>
      <c r="B49" s="132" t="s">
        <v>145</v>
      </c>
      <c r="C49" s="6" t="s">
        <v>81</v>
      </c>
      <c r="D49" s="7" t="s">
        <v>339</v>
      </c>
      <c r="E49" s="134" t="s">
        <v>113</v>
      </c>
      <c r="G49">
        <f>(2*100)/2368</f>
        <v>8.4459459459459457E-2</v>
      </c>
    </row>
    <row r="50" spans="1:9" ht="47.25" x14ac:dyDescent="0.25">
      <c r="A50" s="141"/>
      <c r="B50" s="133"/>
      <c r="C50" s="3" t="s">
        <v>41</v>
      </c>
      <c r="D50" s="7" t="s">
        <v>339</v>
      </c>
      <c r="E50" s="135"/>
    </row>
    <row r="51" spans="1:9" ht="15.75" x14ac:dyDescent="0.25">
      <c r="A51" s="141"/>
      <c r="B51" s="14" t="s">
        <v>16</v>
      </c>
      <c r="C51" s="3" t="s">
        <v>44</v>
      </c>
      <c r="D51" s="2">
        <v>2</v>
      </c>
      <c r="E51" s="136">
        <v>1</v>
      </c>
    </row>
    <row r="52" spans="1:9" ht="30" customHeight="1" thickBot="1" x14ac:dyDescent="0.3">
      <c r="A52" s="140"/>
      <c r="B52" s="15" t="s">
        <v>33</v>
      </c>
      <c r="C52" s="9" t="s">
        <v>44</v>
      </c>
      <c r="D52" s="10">
        <v>0</v>
      </c>
      <c r="E52" s="137"/>
    </row>
    <row r="53" spans="1:9" ht="125.25" customHeight="1" x14ac:dyDescent="0.25">
      <c r="A53" s="139" t="s">
        <v>42</v>
      </c>
      <c r="B53" s="124" t="s">
        <v>131</v>
      </c>
      <c r="C53" s="126" t="s">
        <v>10</v>
      </c>
      <c r="D53" s="110">
        <f>SUM('СОШ 1:Информац справка'!D53:D54)</f>
        <v>7</v>
      </c>
      <c r="E53" s="8" t="s">
        <v>82</v>
      </c>
    </row>
    <row r="54" spans="1:9" ht="29.25" customHeight="1" thickBot="1" x14ac:dyDescent="0.3">
      <c r="A54" s="140"/>
      <c r="B54" s="125"/>
      <c r="C54" s="127"/>
      <c r="D54" s="111"/>
      <c r="E54" s="11">
        <v>1</v>
      </c>
    </row>
    <row r="55" spans="1:9" ht="94.5" customHeight="1" x14ac:dyDescent="0.25">
      <c r="A55" s="139" t="s">
        <v>43</v>
      </c>
      <c r="B55" s="13" t="s">
        <v>130</v>
      </c>
      <c r="C55" s="6" t="s">
        <v>19</v>
      </c>
      <c r="D55" s="102" t="s">
        <v>305</v>
      </c>
      <c r="E55" s="8" t="s">
        <v>83</v>
      </c>
      <c r="H55">
        <f>(7*100)/2368</f>
        <v>0.29560810810810811</v>
      </c>
      <c r="I55">
        <v>2368</v>
      </c>
    </row>
    <row r="56" spans="1:9" ht="15.75" x14ac:dyDescent="0.25">
      <c r="A56" s="141"/>
      <c r="B56" s="14" t="s">
        <v>16</v>
      </c>
      <c r="C56" s="3" t="s">
        <v>44</v>
      </c>
      <c r="D56" s="2" t="s">
        <v>305</v>
      </c>
      <c r="E56" s="136">
        <v>1</v>
      </c>
    </row>
    <row r="57" spans="1:9" ht="27" customHeight="1" thickBot="1" x14ac:dyDescent="0.3">
      <c r="A57" s="140"/>
      <c r="B57" s="15" t="s">
        <v>33</v>
      </c>
      <c r="C57" s="9" t="s">
        <v>44</v>
      </c>
      <c r="D57" s="10">
        <v>0</v>
      </c>
      <c r="E57" s="137"/>
    </row>
    <row r="58" spans="1:9" ht="129.75" customHeight="1" x14ac:dyDescent="0.25">
      <c r="A58" s="122" t="s">
        <v>45</v>
      </c>
      <c r="B58" s="13" t="s">
        <v>129</v>
      </c>
      <c r="C58" s="6" t="s">
        <v>46</v>
      </c>
      <c r="D58" s="7">
        <f>(G58*100)/I58</f>
        <v>32.685810810810814</v>
      </c>
      <c r="E58" s="8" t="s">
        <v>84</v>
      </c>
      <c r="F58" s="108" t="s">
        <v>295</v>
      </c>
      <c r="G58">
        <f>55+218+86+64+17+70+149+20+95+0</f>
        <v>774</v>
      </c>
      <c r="H58" t="s">
        <v>304</v>
      </c>
      <c r="I58">
        <v>2368</v>
      </c>
    </row>
    <row r="59" spans="1:9" ht="15.75" x14ac:dyDescent="0.25">
      <c r="A59" s="138"/>
      <c r="B59" s="14" t="s">
        <v>47</v>
      </c>
      <c r="C59" s="3" t="s">
        <v>46</v>
      </c>
      <c r="D59" s="2">
        <f>AVERAGE('СОШ 1:Информац справка'!D59)</f>
        <v>3.7769230769230768</v>
      </c>
      <c r="E59" s="136">
        <v>1</v>
      </c>
    </row>
    <row r="60" spans="1:9" ht="15.75" x14ac:dyDescent="0.25">
      <c r="A60" s="138"/>
      <c r="B60" s="14" t="s">
        <v>48</v>
      </c>
      <c r="C60" s="3" t="s">
        <v>46</v>
      </c>
      <c r="D60" s="2">
        <f>AVERAGE('СОШ 1:Информац справка'!D60)</f>
        <v>4.2554545454545458</v>
      </c>
      <c r="E60" s="142"/>
    </row>
    <row r="61" spans="1:9" ht="15.75" x14ac:dyDescent="0.25">
      <c r="A61" s="138"/>
      <c r="B61" s="14" t="s">
        <v>49</v>
      </c>
      <c r="C61" s="3" t="s">
        <v>46</v>
      </c>
      <c r="D61" s="2">
        <f>AVERAGE('СОШ 1:Информац справка'!D61)</f>
        <v>8.3946153846153848</v>
      </c>
      <c r="E61" s="142"/>
    </row>
    <row r="62" spans="1:9" ht="15.75" x14ac:dyDescent="0.25">
      <c r="A62" s="138"/>
      <c r="B62" s="14" t="s">
        <v>50</v>
      </c>
      <c r="C62" s="3" t="s">
        <v>46</v>
      </c>
      <c r="D62" s="2">
        <f>AVERAGE('СОШ 1:Информац справка'!D62)</f>
        <v>14.051818181818181</v>
      </c>
      <c r="E62" s="142"/>
    </row>
    <row r="63" spans="1:9" ht="15.75" x14ac:dyDescent="0.25">
      <c r="A63" s="138"/>
      <c r="B63" s="14" t="s">
        <v>51</v>
      </c>
      <c r="C63" s="3" t="s">
        <v>46</v>
      </c>
      <c r="D63" s="2">
        <f>AVERAGE('СОШ 1:Информац справка'!D63)</f>
        <v>3.6316666666666664</v>
      </c>
      <c r="E63" s="142"/>
    </row>
    <row r="64" spans="1:9" ht="20.25" customHeight="1" thickBot="1" x14ac:dyDescent="0.3">
      <c r="A64" s="123"/>
      <c r="B64" s="15" t="s">
        <v>52</v>
      </c>
      <c r="C64" s="9" t="s">
        <v>46</v>
      </c>
      <c r="D64" s="2">
        <f>AVERAGE('СОШ 1:Информац справка'!D64)</f>
        <v>4.4238461538461538</v>
      </c>
      <c r="E64" s="137"/>
    </row>
    <row r="65" spans="1:7" ht="94.5" customHeight="1" x14ac:dyDescent="0.25">
      <c r="A65" s="130" t="s">
        <v>53</v>
      </c>
      <c r="B65" s="128" t="s">
        <v>88</v>
      </c>
      <c r="C65" s="115" t="s">
        <v>46</v>
      </c>
      <c r="D65" s="110">
        <f>AVERAGE('СОШ 1:Информац справка'!D65:D66)</f>
        <v>4.7930000000000001</v>
      </c>
      <c r="E65" s="8" t="s">
        <v>85</v>
      </c>
      <c r="F65" t="s">
        <v>306</v>
      </c>
    </row>
    <row r="66" spans="1:7" ht="41.25" customHeight="1" thickBot="1" x14ac:dyDescent="0.3">
      <c r="A66" s="131"/>
      <c r="B66" s="129"/>
      <c r="C66" s="116"/>
      <c r="D66" s="111"/>
      <c r="E66" s="11">
        <v>1</v>
      </c>
    </row>
    <row r="67" spans="1:7" ht="99" customHeight="1" x14ac:dyDescent="0.25">
      <c r="A67" s="122" t="s">
        <v>54</v>
      </c>
      <c r="B67" s="132" t="s">
        <v>87</v>
      </c>
      <c r="C67" s="126" t="s">
        <v>31</v>
      </c>
      <c r="D67" s="110">
        <f>SUM('СОШ 1:Информац справка'!D67:D68)</f>
        <v>203</v>
      </c>
      <c r="E67" s="8" t="s">
        <v>86</v>
      </c>
      <c r="F67" t="s">
        <v>307</v>
      </c>
    </row>
    <row r="68" spans="1:7" ht="46.5" customHeight="1" thickBot="1" x14ac:dyDescent="0.3">
      <c r="A68" s="123"/>
      <c r="B68" s="144"/>
      <c r="C68" s="127"/>
      <c r="D68" s="111"/>
      <c r="E68" s="11">
        <v>2</v>
      </c>
    </row>
    <row r="69" spans="1:7" ht="77.25" customHeight="1" x14ac:dyDescent="0.25">
      <c r="A69" s="122" t="s">
        <v>55</v>
      </c>
      <c r="B69" s="124" t="s">
        <v>56</v>
      </c>
      <c r="C69" s="115" t="s">
        <v>90</v>
      </c>
      <c r="D69" s="110" t="s">
        <v>341</v>
      </c>
      <c r="E69" s="8" t="s">
        <v>89</v>
      </c>
      <c r="F69">
        <f>(8*100)/2368</f>
        <v>0.33783783783783783</v>
      </c>
    </row>
    <row r="70" spans="1:7" ht="50.25" customHeight="1" thickBot="1" x14ac:dyDescent="0.3">
      <c r="A70" s="123"/>
      <c r="B70" s="125"/>
      <c r="C70" s="116"/>
      <c r="D70" s="111"/>
      <c r="E70" s="11">
        <v>1</v>
      </c>
    </row>
    <row r="71" spans="1:7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342</v>
      </c>
      <c r="E71" s="8" t="s">
        <v>89</v>
      </c>
      <c r="F71">
        <f>24+12+12+13+12+15+88+13+16+13+5</f>
        <v>223</v>
      </c>
      <c r="G71">
        <f>(223*100)/2368</f>
        <v>9.4172297297297298</v>
      </c>
    </row>
    <row r="72" spans="1:7" ht="35.25" customHeight="1" thickBot="1" x14ac:dyDescent="0.3">
      <c r="A72" s="123"/>
      <c r="B72" s="125"/>
      <c r="C72" s="116"/>
      <c r="D72" s="111"/>
      <c r="E72" s="11">
        <v>1</v>
      </c>
    </row>
    <row r="73" spans="1:7" ht="75.75" customHeight="1" x14ac:dyDescent="0.25">
      <c r="A73" s="122" t="s">
        <v>58</v>
      </c>
      <c r="B73" s="124" t="s">
        <v>136</v>
      </c>
      <c r="C73" s="126" t="s">
        <v>46</v>
      </c>
      <c r="D73" s="110" t="s">
        <v>343</v>
      </c>
      <c r="E73" s="8" t="s">
        <v>92</v>
      </c>
      <c r="F73">
        <f>5+50+50+13+5+15+80+13+9+13+5</f>
        <v>258</v>
      </c>
      <c r="G73">
        <f>(258*100)/2368</f>
        <v>10.89527027027027</v>
      </c>
    </row>
    <row r="74" spans="1:7" ht="50.25" customHeight="1" thickBot="1" x14ac:dyDescent="0.3">
      <c r="A74" s="123"/>
      <c r="B74" s="125"/>
      <c r="C74" s="127"/>
      <c r="D74" s="111"/>
      <c r="E74" s="11">
        <v>1</v>
      </c>
    </row>
    <row r="75" spans="1:7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344</v>
      </c>
      <c r="E75" s="8" t="s">
        <v>93</v>
      </c>
      <c r="F75">
        <f>(14*100)/2368</f>
        <v>0.59121621621621623</v>
      </c>
    </row>
    <row r="76" spans="1:7" ht="54" customHeight="1" thickBot="1" x14ac:dyDescent="0.3">
      <c r="A76" s="123"/>
      <c r="B76" s="125"/>
      <c r="C76" s="127"/>
      <c r="D76" s="111"/>
      <c r="E76" s="11">
        <v>1</v>
      </c>
    </row>
    <row r="77" spans="1:7" ht="79.5" customHeight="1" x14ac:dyDescent="0.25">
      <c r="A77" s="122" t="s">
        <v>60</v>
      </c>
      <c r="B77" s="124" t="s">
        <v>134</v>
      </c>
      <c r="C77" s="126" t="s">
        <v>31</v>
      </c>
      <c r="D77" s="110">
        <f>SUM('СОШ 1:Информац справка'!D77:D78)</f>
        <v>50</v>
      </c>
      <c r="E77" s="8" t="s">
        <v>94</v>
      </c>
    </row>
    <row r="78" spans="1:7" ht="37.5" customHeight="1" thickBot="1" x14ac:dyDescent="0.3">
      <c r="A78" s="123"/>
      <c r="B78" s="125"/>
      <c r="C78" s="127"/>
      <c r="D78" s="111"/>
      <c r="E78" s="11">
        <v>1</v>
      </c>
    </row>
    <row r="79" spans="1:7" ht="63.75" customHeight="1" x14ac:dyDescent="0.25">
      <c r="A79" s="122" t="s">
        <v>61</v>
      </c>
      <c r="B79" s="124" t="s">
        <v>62</v>
      </c>
      <c r="C79" s="6" t="s">
        <v>10</v>
      </c>
      <c r="D79" s="7">
        <f>SUM('СОШ 1:Информац справка'!D79)</f>
        <v>13</v>
      </c>
      <c r="E79" s="8" t="s">
        <v>94</v>
      </c>
    </row>
    <row r="80" spans="1:7" ht="95.25" thickBot="1" x14ac:dyDescent="0.3">
      <c r="A80" s="123"/>
      <c r="B80" s="125"/>
      <c r="C80" s="9" t="s">
        <v>95</v>
      </c>
      <c r="D80" s="10"/>
      <c r="E80" s="11">
        <v>2</v>
      </c>
    </row>
    <row r="81" spans="1:5" ht="63" x14ac:dyDescent="0.25">
      <c r="A81" s="122" t="s">
        <v>63</v>
      </c>
      <c r="B81" s="124" t="s">
        <v>133</v>
      </c>
      <c r="C81" s="6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9" t="s">
        <v>132</v>
      </c>
      <c r="D82" s="10" t="s">
        <v>152</v>
      </c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20" t="s">
        <v>67</v>
      </c>
      <c r="C86" s="121"/>
      <c r="D86" s="121"/>
      <c r="E86" s="121"/>
    </row>
    <row r="87" spans="1:5" ht="36.75" thickBot="1" x14ac:dyDescent="0.6">
      <c r="C87" s="112" t="s">
        <v>338</v>
      </c>
      <c r="D87" s="113"/>
      <c r="E87" s="29">
        <f>I5</f>
        <v>49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B6:B7"/>
    <mergeCell ref="A8:A9"/>
    <mergeCell ref="B8:B9"/>
    <mergeCell ref="D4:D5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B37:B38"/>
    <mergeCell ref="A37:A38"/>
    <mergeCell ref="C37:C38"/>
    <mergeCell ref="D37:D38"/>
    <mergeCell ref="D39:D40"/>
    <mergeCell ref="D41:D42"/>
    <mergeCell ref="C73:C74"/>
    <mergeCell ref="A75:A76"/>
    <mergeCell ref="B75:B76"/>
    <mergeCell ref="C75:C76"/>
    <mergeCell ref="A67:A68"/>
    <mergeCell ref="C67:C68"/>
    <mergeCell ref="A69:A70"/>
    <mergeCell ref="B69:B70"/>
    <mergeCell ref="A71:A72"/>
    <mergeCell ref="B71:B72"/>
    <mergeCell ref="B67:B68"/>
    <mergeCell ref="E19:E20"/>
    <mergeCell ref="B21:B22"/>
    <mergeCell ref="C21:C22"/>
    <mergeCell ref="D21:D22"/>
    <mergeCell ref="A21:A22"/>
    <mergeCell ref="D23:D24"/>
    <mergeCell ref="A3:E3"/>
    <mergeCell ref="D2:E2"/>
    <mergeCell ref="D10:D11"/>
    <mergeCell ref="D12:D13"/>
    <mergeCell ref="B12:B13"/>
    <mergeCell ref="E15:E17"/>
    <mergeCell ref="A23:A24"/>
    <mergeCell ref="B23:B24"/>
    <mergeCell ref="C23:C24"/>
    <mergeCell ref="A10:A11"/>
    <mergeCell ref="B10:B11"/>
    <mergeCell ref="A12:A13"/>
    <mergeCell ref="A14:A17"/>
    <mergeCell ref="A18:A20"/>
    <mergeCell ref="A4:A5"/>
    <mergeCell ref="B4:B5"/>
    <mergeCell ref="E4:E5"/>
    <mergeCell ref="A6:A7"/>
    <mergeCell ref="E26:E28"/>
    <mergeCell ref="E30:E32"/>
    <mergeCell ref="E33:E35"/>
    <mergeCell ref="A33:A36"/>
    <mergeCell ref="A25:A28"/>
    <mergeCell ref="A29:A32"/>
    <mergeCell ref="D53:D54"/>
    <mergeCell ref="E56:E57"/>
    <mergeCell ref="E59:E64"/>
    <mergeCell ref="C65:C66"/>
    <mergeCell ref="B65:B66"/>
    <mergeCell ref="A65:A66"/>
    <mergeCell ref="D65:D66"/>
    <mergeCell ref="D43:D44"/>
    <mergeCell ref="D45:D46"/>
    <mergeCell ref="D47:D48"/>
    <mergeCell ref="B49:B50"/>
    <mergeCell ref="E49:E50"/>
    <mergeCell ref="E51:E52"/>
    <mergeCell ref="A58:A64"/>
    <mergeCell ref="A53:A54"/>
    <mergeCell ref="B53:B54"/>
    <mergeCell ref="C53:C54"/>
    <mergeCell ref="A55:A57"/>
    <mergeCell ref="A47:A48"/>
    <mergeCell ref="B47:B48"/>
    <mergeCell ref="C47:C48"/>
    <mergeCell ref="A49:A52"/>
    <mergeCell ref="A43:A44"/>
    <mergeCell ref="B43:B44"/>
    <mergeCell ref="D75:D76"/>
    <mergeCell ref="D77:D78"/>
    <mergeCell ref="C87:D87"/>
    <mergeCell ref="A89:E89"/>
    <mergeCell ref="D67:D68"/>
    <mergeCell ref="C69:C70"/>
    <mergeCell ref="D69:D70"/>
    <mergeCell ref="C71:C72"/>
    <mergeCell ref="D71:D72"/>
    <mergeCell ref="D73:D74"/>
    <mergeCell ref="A83:A86"/>
    <mergeCell ref="B83:E83"/>
    <mergeCell ref="B84:E84"/>
    <mergeCell ref="B85:E85"/>
    <mergeCell ref="B86:E86"/>
    <mergeCell ref="A77:A78"/>
    <mergeCell ref="B77:B78"/>
    <mergeCell ref="C77:C78"/>
    <mergeCell ref="A79:A80"/>
    <mergeCell ref="B79:B80"/>
    <mergeCell ref="A81:A82"/>
    <mergeCell ref="B81:B82"/>
    <mergeCell ref="A73:A74"/>
    <mergeCell ref="B73:B74"/>
  </mergeCells>
  <pageMargins left="0.7" right="0.7" top="0.75" bottom="0.75" header="0.3" footer="0.3"/>
  <pageSetup paperSize="9" scale="64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80A26-F3CC-486D-8B9B-3751B98E82E6}">
  <sheetPr>
    <tabColor rgb="FF92D050"/>
  </sheetPr>
  <dimension ref="A1:J89"/>
  <sheetViews>
    <sheetView topLeftCell="A73" zoomScaleNormal="100" workbookViewId="0">
      <selection activeCell="D45" sqref="D45:D46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32.42578125" customWidth="1"/>
    <col min="5" max="5" width="24.85546875" customWidth="1"/>
    <col min="9" max="9" width="10.42578125" bestFit="1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222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65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66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67" t="s">
        <v>6</v>
      </c>
      <c r="D6" s="7" t="s">
        <v>150</v>
      </c>
      <c r="E6" s="8" t="s">
        <v>68</v>
      </c>
    </row>
    <row r="7" spans="1:10" ht="156" customHeight="1" thickBot="1" x14ac:dyDescent="0.3">
      <c r="A7" s="140"/>
      <c r="B7" s="125"/>
      <c r="C7" s="68" t="s">
        <v>118</v>
      </c>
      <c r="D7" s="45" t="s">
        <v>223</v>
      </c>
      <c r="E7" s="11">
        <v>1</v>
      </c>
      <c r="I7" s="47">
        <f>E7+E9+E11+E13+E15+E19+E22+E24+E26+E30+E36+E38+E40+E42+E44+E46+E48+E51+E54+E56+E59+E66+E68+E70+E72+E74+E76+E78+E80+E82</f>
        <v>39</v>
      </c>
      <c r="J7" s="95" t="s">
        <v>175</v>
      </c>
    </row>
    <row r="8" spans="1:10" ht="31.5" x14ac:dyDescent="0.25">
      <c r="A8" s="139" t="s">
        <v>7</v>
      </c>
      <c r="B8" s="124" t="s">
        <v>117</v>
      </c>
      <c r="C8" s="67" t="s">
        <v>6</v>
      </c>
      <c r="D8" s="7" t="s">
        <v>150</v>
      </c>
      <c r="E8" s="8" t="s">
        <v>69</v>
      </c>
    </row>
    <row r="9" spans="1:10" ht="127.5" customHeight="1" thickBot="1" x14ac:dyDescent="0.3">
      <c r="A9" s="140"/>
      <c r="B9" s="125"/>
      <c r="C9" s="68" t="s">
        <v>119</v>
      </c>
      <c r="D9" s="45" t="s">
        <v>224</v>
      </c>
      <c r="E9" s="11">
        <v>1</v>
      </c>
    </row>
    <row r="10" spans="1:10" ht="68.25" customHeight="1" x14ac:dyDescent="0.25">
      <c r="A10" s="139" t="s">
        <v>8</v>
      </c>
      <c r="B10" s="124" t="s">
        <v>121</v>
      </c>
      <c r="C10" s="67" t="s">
        <v>120</v>
      </c>
      <c r="D10" s="110" t="s">
        <v>225</v>
      </c>
      <c r="E10" s="8" t="s">
        <v>70</v>
      </c>
    </row>
    <row r="11" spans="1:10" ht="63.75" thickBot="1" x14ac:dyDescent="0.3">
      <c r="A11" s="140"/>
      <c r="B11" s="125"/>
      <c r="C11" s="68" t="s">
        <v>71</v>
      </c>
      <c r="D11" s="111"/>
      <c r="E11" s="11">
        <v>2</v>
      </c>
    </row>
    <row r="12" spans="1:10" ht="63" customHeight="1" x14ac:dyDescent="0.25">
      <c r="A12" s="139" t="s">
        <v>9</v>
      </c>
      <c r="B12" s="132" t="s">
        <v>122</v>
      </c>
      <c r="C12" s="67" t="s">
        <v>10</v>
      </c>
      <c r="D12" s="110">
        <v>37</v>
      </c>
      <c r="E12" s="8" t="s">
        <v>75</v>
      </c>
    </row>
    <row r="13" spans="1:10" ht="161.25" customHeight="1" thickBot="1" x14ac:dyDescent="0.3">
      <c r="A13" s="140"/>
      <c r="B13" s="144"/>
      <c r="C13" s="68" t="s">
        <v>11</v>
      </c>
      <c r="D13" s="111"/>
      <c r="E13" s="11">
        <v>2</v>
      </c>
      <c r="F13" s="30" t="s">
        <v>123</v>
      </c>
    </row>
    <row r="14" spans="1:10" ht="210.75" customHeight="1" x14ac:dyDescent="0.25">
      <c r="A14" s="139" t="s">
        <v>12</v>
      </c>
      <c r="B14" s="64" t="s">
        <v>124</v>
      </c>
      <c r="C14" s="67" t="s">
        <v>77</v>
      </c>
      <c r="D14" s="7" t="s">
        <v>226</v>
      </c>
      <c r="E14" s="8" t="s">
        <v>78</v>
      </c>
    </row>
    <row r="15" spans="1:10" ht="15.75" x14ac:dyDescent="0.25">
      <c r="A15" s="141"/>
      <c r="B15" s="14" t="s">
        <v>14</v>
      </c>
      <c r="C15" s="70" t="s">
        <v>13</v>
      </c>
      <c r="D15" s="71" t="s">
        <v>227</v>
      </c>
      <c r="E15" s="136">
        <v>3</v>
      </c>
    </row>
    <row r="16" spans="1:10" ht="15.75" x14ac:dyDescent="0.25">
      <c r="A16" s="141"/>
      <c r="B16" s="14" t="s">
        <v>15</v>
      </c>
      <c r="C16" s="70" t="s">
        <v>13</v>
      </c>
      <c r="D16" s="71" t="s">
        <v>228</v>
      </c>
      <c r="E16" s="142"/>
    </row>
    <row r="17" spans="1:5" ht="16.5" thickBot="1" x14ac:dyDescent="0.3">
      <c r="A17" s="140"/>
      <c r="B17" s="15" t="s">
        <v>16</v>
      </c>
      <c r="C17" s="68" t="s">
        <v>13</v>
      </c>
      <c r="D17" s="71">
        <v>0</v>
      </c>
      <c r="E17" s="137"/>
    </row>
    <row r="18" spans="1:5" ht="282.75" customHeight="1" x14ac:dyDescent="0.25">
      <c r="A18" s="139" t="s">
        <v>17</v>
      </c>
      <c r="B18" s="64" t="s">
        <v>125</v>
      </c>
      <c r="C18" s="67" t="s">
        <v>19</v>
      </c>
      <c r="D18" s="7" t="s">
        <v>229</v>
      </c>
      <c r="E18" s="8" t="s">
        <v>114</v>
      </c>
    </row>
    <row r="19" spans="1:5" ht="15.75" x14ac:dyDescent="0.25">
      <c r="A19" s="141"/>
      <c r="B19" s="14" t="s">
        <v>15</v>
      </c>
      <c r="C19" s="70" t="s">
        <v>13</v>
      </c>
      <c r="D19" s="2" t="s">
        <v>230</v>
      </c>
      <c r="E19" s="136">
        <v>1</v>
      </c>
    </row>
    <row r="20" spans="1:5" ht="16.5" thickBot="1" x14ac:dyDescent="0.3">
      <c r="A20" s="140"/>
      <c r="B20" s="15" t="s">
        <v>16</v>
      </c>
      <c r="C20" s="68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69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64" t="s">
        <v>22</v>
      </c>
      <c r="C25" s="67" t="s">
        <v>19</v>
      </c>
      <c r="D25" s="7" t="s">
        <v>231</v>
      </c>
      <c r="E25" s="8" t="s">
        <v>106</v>
      </c>
    </row>
    <row r="26" spans="1:5" ht="15.75" x14ac:dyDescent="0.25">
      <c r="A26" s="138"/>
      <c r="B26" s="14" t="s">
        <v>16</v>
      </c>
      <c r="C26" s="70" t="s">
        <v>13</v>
      </c>
      <c r="D26" s="2" t="s">
        <v>232</v>
      </c>
      <c r="E26" s="136">
        <v>3</v>
      </c>
    </row>
    <row r="27" spans="1:5" ht="15.75" x14ac:dyDescent="0.25">
      <c r="A27" s="138"/>
      <c r="B27" s="14" t="s">
        <v>23</v>
      </c>
      <c r="C27" s="70" t="s">
        <v>13</v>
      </c>
      <c r="D27" s="2" t="s">
        <v>233</v>
      </c>
      <c r="E27" s="142"/>
    </row>
    <row r="28" spans="1:5" ht="16.5" thickBot="1" x14ac:dyDescent="0.3">
      <c r="A28" s="123"/>
      <c r="B28" s="15" t="s">
        <v>24</v>
      </c>
      <c r="C28" s="68" t="s">
        <v>13</v>
      </c>
      <c r="D28" s="10" t="s">
        <v>234</v>
      </c>
      <c r="E28" s="137"/>
    </row>
    <row r="29" spans="1:5" ht="267.75" x14ac:dyDescent="0.25">
      <c r="A29" s="122" t="s">
        <v>25</v>
      </c>
      <c r="B29" s="64" t="s">
        <v>26</v>
      </c>
      <c r="C29" s="67" t="s">
        <v>19</v>
      </c>
      <c r="D29" s="7" t="s">
        <v>235</v>
      </c>
      <c r="E29" s="8" t="s">
        <v>107</v>
      </c>
    </row>
    <row r="30" spans="1:5" ht="15.75" x14ac:dyDescent="0.25">
      <c r="A30" s="138"/>
      <c r="B30" s="14" t="s">
        <v>27</v>
      </c>
      <c r="C30" s="70" t="s">
        <v>13</v>
      </c>
      <c r="D30" s="2" t="s">
        <v>235</v>
      </c>
      <c r="E30" s="136">
        <v>3</v>
      </c>
    </row>
    <row r="31" spans="1:5" ht="15.75" x14ac:dyDescent="0.25">
      <c r="A31" s="138"/>
      <c r="B31" s="14" t="s">
        <v>28</v>
      </c>
      <c r="C31" s="70" t="s">
        <v>13</v>
      </c>
      <c r="D31" s="2" t="s">
        <v>236</v>
      </c>
      <c r="E31" s="142"/>
    </row>
    <row r="32" spans="1:5" ht="16.5" thickBot="1" x14ac:dyDescent="0.3">
      <c r="A32" s="123"/>
      <c r="B32" s="15" t="s">
        <v>29</v>
      </c>
      <c r="C32" s="68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64" t="s">
        <v>138</v>
      </c>
      <c r="C33" s="67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70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70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68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69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>
        <v>0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0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187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67" t="s">
        <v>81</v>
      </c>
      <c r="D49" s="7" t="s">
        <v>163</v>
      </c>
      <c r="E49" s="134" t="s">
        <v>113</v>
      </c>
    </row>
    <row r="50" spans="1:5" ht="47.25" x14ac:dyDescent="0.25">
      <c r="A50" s="141"/>
      <c r="B50" s="133"/>
      <c r="C50" s="70" t="s">
        <v>41</v>
      </c>
      <c r="D50" s="2">
        <v>0</v>
      </c>
      <c r="E50" s="135"/>
    </row>
    <row r="51" spans="1:5" ht="15.75" x14ac:dyDescent="0.25">
      <c r="A51" s="141"/>
      <c r="B51" s="14" t="s">
        <v>16</v>
      </c>
      <c r="C51" s="70" t="s">
        <v>44</v>
      </c>
      <c r="D51" s="2">
        <v>0</v>
      </c>
      <c r="E51" s="136">
        <v>1</v>
      </c>
    </row>
    <row r="52" spans="1:5" ht="30" customHeight="1" thickBot="1" x14ac:dyDescent="0.3">
      <c r="A52" s="140"/>
      <c r="B52" s="15" t="s">
        <v>33</v>
      </c>
      <c r="C52" s="68" t="s">
        <v>44</v>
      </c>
      <c r="D52" s="10" t="s">
        <v>237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1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1</v>
      </c>
    </row>
    <row r="55" spans="1:5" ht="94.5" customHeight="1" x14ac:dyDescent="0.25">
      <c r="A55" s="139" t="s">
        <v>43</v>
      </c>
      <c r="B55" s="64" t="s">
        <v>130</v>
      </c>
      <c r="C55" s="67" t="s">
        <v>19</v>
      </c>
      <c r="D55" s="7">
        <v>1</v>
      </c>
      <c r="E55" s="8" t="s">
        <v>83</v>
      </c>
    </row>
    <row r="56" spans="1:5" ht="15.75" x14ac:dyDescent="0.25">
      <c r="A56" s="141"/>
      <c r="B56" s="14" t="s">
        <v>16</v>
      </c>
      <c r="C56" s="70" t="s">
        <v>44</v>
      </c>
      <c r="D56" s="2">
        <v>0</v>
      </c>
      <c r="E56" s="136">
        <v>1</v>
      </c>
    </row>
    <row r="57" spans="1:5" ht="27" customHeight="1" thickBot="1" x14ac:dyDescent="0.3">
      <c r="A57" s="140"/>
      <c r="B57" s="15" t="s">
        <v>33</v>
      </c>
      <c r="C57" s="68" t="s">
        <v>44</v>
      </c>
      <c r="D57" s="10">
        <v>1</v>
      </c>
      <c r="E57" s="137"/>
    </row>
    <row r="58" spans="1:5" ht="129.75" customHeight="1" x14ac:dyDescent="0.25">
      <c r="A58" s="122" t="s">
        <v>45</v>
      </c>
      <c r="B58" s="64" t="s">
        <v>129</v>
      </c>
      <c r="C58" s="67" t="s">
        <v>46</v>
      </c>
      <c r="D58" s="109" t="s">
        <v>302</v>
      </c>
      <c r="E58" s="8" t="s">
        <v>84</v>
      </c>
    </row>
    <row r="59" spans="1:5" ht="15.75" x14ac:dyDescent="0.25">
      <c r="A59" s="138"/>
      <c r="B59" s="14" t="s">
        <v>47</v>
      </c>
      <c r="C59" s="70" t="s">
        <v>46</v>
      </c>
      <c r="D59" s="71">
        <v>0.1</v>
      </c>
      <c r="E59" s="136">
        <v>3</v>
      </c>
    </row>
    <row r="60" spans="1:5" ht="15.75" x14ac:dyDescent="0.25">
      <c r="A60" s="138"/>
      <c r="B60" s="14" t="s">
        <v>48</v>
      </c>
      <c r="C60" s="70" t="s">
        <v>46</v>
      </c>
      <c r="D60" s="71">
        <v>0.26</v>
      </c>
      <c r="E60" s="142"/>
    </row>
    <row r="61" spans="1:5" ht="15.75" x14ac:dyDescent="0.25">
      <c r="A61" s="138"/>
      <c r="B61" s="14" t="s">
        <v>49</v>
      </c>
      <c r="C61" s="70" t="s">
        <v>46</v>
      </c>
      <c r="D61" s="71">
        <v>0.35</v>
      </c>
      <c r="E61" s="142"/>
    </row>
    <row r="62" spans="1:5" ht="15.75" x14ac:dyDescent="0.25">
      <c r="A62" s="138"/>
      <c r="B62" s="14" t="s">
        <v>50</v>
      </c>
      <c r="C62" s="70" t="s">
        <v>46</v>
      </c>
      <c r="D62" s="71">
        <v>0.53</v>
      </c>
      <c r="E62" s="142"/>
    </row>
    <row r="63" spans="1:5" ht="15.75" x14ac:dyDescent="0.25">
      <c r="A63" s="138"/>
      <c r="B63" s="14" t="s">
        <v>51</v>
      </c>
      <c r="C63" s="70" t="s">
        <v>46</v>
      </c>
      <c r="D63" s="71">
        <v>0.12</v>
      </c>
      <c r="E63" s="142"/>
    </row>
    <row r="64" spans="1:5" ht="20.25" customHeight="1" thickBot="1" x14ac:dyDescent="0.3">
      <c r="A64" s="123"/>
      <c r="B64" s="15" t="s">
        <v>52</v>
      </c>
      <c r="C64" s="68" t="s">
        <v>46</v>
      </c>
      <c r="D64" s="74">
        <v>0.11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61">
        <v>0.13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2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161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2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1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238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1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 t="s">
        <v>239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1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240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2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 t="s">
        <v>150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67" t="s">
        <v>10</v>
      </c>
      <c r="D79" s="7">
        <v>3</v>
      </c>
      <c r="E79" s="8" t="s">
        <v>94</v>
      </c>
    </row>
    <row r="80" spans="1:5" ht="95.25" thickBot="1" x14ac:dyDescent="0.3">
      <c r="A80" s="123"/>
      <c r="B80" s="125"/>
      <c r="C80" s="68" t="s">
        <v>95</v>
      </c>
      <c r="D80" s="10" t="s">
        <v>241</v>
      </c>
      <c r="E80" s="11">
        <v>2</v>
      </c>
    </row>
    <row r="81" spans="1:5" ht="63" x14ac:dyDescent="0.25">
      <c r="A81" s="122" t="s">
        <v>63</v>
      </c>
      <c r="B81" s="124" t="s">
        <v>133</v>
      </c>
      <c r="C81" s="67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68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56" t="s">
        <v>66</v>
      </c>
      <c r="C85" s="120"/>
      <c r="D85" s="120"/>
      <c r="E85" s="120"/>
    </row>
    <row r="86" spans="1:5" ht="37.5" customHeight="1" thickBot="1" x14ac:dyDescent="0.3">
      <c r="A86" s="118"/>
      <c r="B86" s="120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38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hyperlinks>
    <hyperlink ref="D7" r:id="rId1" display="https://vk.com/away.php?to=http%3A%2F%2Fzao.edusite.ru%2Fp36aa1.html&amp;cc_key=" xr:uid="{BBBDC001-86CB-4227-A1AD-B9F67EC51708}"/>
    <hyperlink ref="D9" r:id="rId2" xr:uid="{2BB643B9-2EA5-4A40-8447-356C6B62640E}"/>
  </hyperlinks>
  <pageMargins left="0.7" right="0.7" top="0.75" bottom="0.75" header="0.3" footer="0.3"/>
  <pageSetup paperSize="9" orientation="portrait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F12DE-5577-4636-9638-5649FC05CB6C}">
  <sheetPr>
    <tabColor rgb="FF92D050"/>
  </sheetPr>
  <dimension ref="A1:J89"/>
  <sheetViews>
    <sheetView topLeftCell="A70" workbookViewId="0">
      <selection activeCell="I7" sqref="I7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286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98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99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100" t="s">
        <v>6</v>
      </c>
      <c r="D6" s="7" t="s">
        <v>152</v>
      </c>
      <c r="E6" s="8" t="s">
        <v>68</v>
      </c>
    </row>
    <row r="7" spans="1:10" ht="42" customHeight="1" thickBot="1" x14ac:dyDescent="0.3">
      <c r="A7" s="140"/>
      <c r="B7" s="125"/>
      <c r="C7" s="101" t="s">
        <v>118</v>
      </c>
      <c r="D7" s="10"/>
      <c r="E7" s="11">
        <v>0</v>
      </c>
      <c r="I7" s="94">
        <f>E7+E9+E11+E13+E15+E19+E22+E24+E26+E30+E36+E38+E40+E42+E44+E46+E48+E51+E54+E56+E59+E66+E68+E70+E72+E74+E76+E78+E80+E82</f>
        <v>19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100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101" t="s">
        <v>119</v>
      </c>
      <c r="D9" s="107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100" t="s">
        <v>120</v>
      </c>
      <c r="D10" s="164"/>
      <c r="E10" s="8" t="s">
        <v>70</v>
      </c>
    </row>
    <row r="11" spans="1:10" ht="63.75" thickBot="1" x14ac:dyDescent="0.3">
      <c r="A11" s="140"/>
      <c r="B11" s="125"/>
      <c r="C11" s="101" t="s">
        <v>71</v>
      </c>
      <c r="D11" s="111"/>
      <c r="E11" s="11">
        <v>0</v>
      </c>
    </row>
    <row r="12" spans="1:10" ht="63" customHeight="1" x14ac:dyDescent="0.25">
      <c r="A12" s="139" t="s">
        <v>9</v>
      </c>
      <c r="B12" s="132" t="s">
        <v>122</v>
      </c>
      <c r="C12" s="100" t="s">
        <v>10</v>
      </c>
      <c r="D12" s="110">
        <v>23</v>
      </c>
      <c r="E12" s="8" t="s">
        <v>75</v>
      </c>
    </row>
    <row r="13" spans="1:10" ht="161.25" customHeight="1" thickBot="1" x14ac:dyDescent="0.3">
      <c r="A13" s="140"/>
      <c r="B13" s="144"/>
      <c r="C13" s="101" t="s">
        <v>11</v>
      </c>
      <c r="D13" s="111"/>
      <c r="E13" s="11">
        <v>1</v>
      </c>
      <c r="F13" s="30"/>
    </row>
    <row r="14" spans="1:10" ht="210.75" customHeight="1" thickBot="1" x14ac:dyDescent="0.3">
      <c r="A14" s="139" t="s">
        <v>12</v>
      </c>
      <c r="B14" s="97" t="s">
        <v>124</v>
      </c>
      <c r="C14" s="100" t="s">
        <v>77</v>
      </c>
      <c r="D14" s="7" t="s">
        <v>288</v>
      </c>
      <c r="E14" s="8" t="s">
        <v>78</v>
      </c>
    </row>
    <row r="15" spans="1:10" ht="15.75" x14ac:dyDescent="0.25">
      <c r="A15" s="141"/>
      <c r="B15" s="14" t="s">
        <v>14</v>
      </c>
      <c r="C15" s="104" t="s">
        <v>13</v>
      </c>
      <c r="D15" s="7" t="s">
        <v>288</v>
      </c>
      <c r="E15" s="136">
        <v>1</v>
      </c>
    </row>
    <row r="16" spans="1:10" ht="15.75" x14ac:dyDescent="0.25">
      <c r="A16" s="141"/>
      <c r="B16" s="14" t="s">
        <v>15</v>
      </c>
      <c r="C16" s="104" t="s">
        <v>13</v>
      </c>
      <c r="D16" s="2">
        <v>0</v>
      </c>
      <c r="E16" s="142"/>
    </row>
    <row r="17" spans="1:5" ht="16.5" thickBot="1" x14ac:dyDescent="0.3">
      <c r="A17" s="140"/>
      <c r="B17" s="15" t="s">
        <v>16</v>
      </c>
      <c r="C17" s="101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97" t="s">
        <v>125</v>
      </c>
      <c r="C18" s="100" t="s">
        <v>19</v>
      </c>
      <c r="D18" s="7">
        <v>0</v>
      </c>
      <c r="E18" s="8" t="s">
        <v>114</v>
      </c>
    </row>
    <row r="19" spans="1:5" ht="15.75" x14ac:dyDescent="0.25">
      <c r="A19" s="141"/>
      <c r="B19" s="14" t="s">
        <v>15</v>
      </c>
      <c r="C19" s="104" t="s">
        <v>13</v>
      </c>
      <c r="D19" s="2">
        <v>0</v>
      </c>
      <c r="E19" s="136">
        <v>0</v>
      </c>
    </row>
    <row r="20" spans="1:5" ht="16.5" thickBot="1" x14ac:dyDescent="0.3">
      <c r="A20" s="140"/>
      <c r="B20" s="15" t="s">
        <v>16</v>
      </c>
      <c r="C20" s="101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103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97" t="s">
        <v>22</v>
      </c>
      <c r="C25" s="100" t="s">
        <v>19</v>
      </c>
      <c r="D25" s="2" t="s">
        <v>289</v>
      </c>
      <c r="E25" s="8" t="s">
        <v>106</v>
      </c>
    </row>
    <row r="26" spans="1:5" ht="15.75" x14ac:dyDescent="0.25">
      <c r="A26" s="138"/>
      <c r="B26" s="14" t="s">
        <v>16</v>
      </c>
      <c r="C26" s="104" t="s">
        <v>13</v>
      </c>
      <c r="D26" s="2" t="s">
        <v>289</v>
      </c>
      <c r="E26" s="136">
        <v>2</v>
      </c>
    </row>
    <row r="27" spans="1:5" ht="15.75" x14ac:dyDescent="0.25">
      <c r="A27" s="138"/>
      <c r="B27" s="14" t="s">
        <v>23</v>
      </c>
      <c r="C27" s="104" t="s">
        <v>13</v>
      </c>
      <c r="D27" s="2" t="s">
        <v>290</v>
      </c>
      <c r="E27" s="142"/>
    </row>
    <row r="28" spans="1:5" ht="16.5" thickBot="1" x14ac:dyDescent="0.3">
      <c r="A28" s="123"/>
      <c r="B28" s="15" t="s">
        <v>24</v>
      </c>
      <c r="C28" s="101" t="s">
        <v>13</v>
      </c>
      <c r="D28" s="10" t="s">
        <v>290</v>
      </c>
      <c r="E28" s="137"/>
    </row>
    <row r="29" spans="1:5" ht="267.75" x14ac:dyDescent="0.25">
      <c r="A29" s="122" t="s">
        <v>25</v>
      </c>
      <c r="B29" s="97" t="s">
        <v>26</v>
      </c>
      <c r="C29" s="100" t="s">
        <v>19</v>
      </c>
      <c r="D29" s="2" t="s">
        <v>289</v>
      </c>
      <c r="E29" s="8" t="s">
        <v>107</v>
      </c>
    </row>
    <row r="30" spans="1:5" ht="15.75" x14ac:dyDescent="0.25">
      <c r="A30" s="138"/>
      <c r="B30" s="14" t="s">
        <v>27</v>
      </c>
      <c r="C30" s="104" t="s">
        <v>13</v>
      </c>
      <c r="D30" s="2" t="s">
        <v>289</v>
      </c>
      <c r="E30" s="136">
        <v>1</v>
      </c>
    </row>
    <row r="31" spans="1:5" ht="15.75" x14ac:dyDescent="0.25">
      <c r="A31" s="138"/>
      <c r="B31" s="14" t="s">
        <v>28</v>
      </c>
      <c r="C31" s="104" t="s">
        <v>13</v>
      </c>
      <c r="D31" s="2"/>
      <c r="E31" s="142"/>
    </row>
    <row r="32" spans="1:5" ht="16.5" thickBot="1" x14ac:dyDescent="0.3">
      <c r="A32" s="123"/>
      <c r="B32" s="15" t="s">
        <v>29</v>
      </c>
      <c r="C32" s="101" t="s">
        <v>13</v>
      </c>
      <c r="D32" s="10"/>
      <c r="E32" s="137"/>
    </row>
    <row r="33" spans="1:5" ht="76.5" customHeight="1" x14ac:dyDescent="0.25">
      <c r="A33" s="122" t="s">
        <v>30</v>
      </c>
      <c r="B33" s="97" t="s">
        <v>138</v>
      </c>
      <c r="C33" s="100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104" t="s">
        <v>32</v>
      </c>
      <c r="D34" s="2"/>
      <c r="E34" s="143"/>
    </row>
    <row r="35" spans="1:5" ht="15.75" x14ac:dyDescent="0.25">
      <c r="A35" s="138"/>
      <c r="B35" s="14" t="s">
        <v>16</v>
      </c>
      <c r="C35" s="104" t="s">
        <v>32</v>
      </c>
      <c r="D35" s="2"/>
      <c r="E35" s="135"/>
    </row>
    <row r="36" spans="1:5" ht="47.25" customHeight="1" thickBot="1" x14ac:dyDescent="0.3">
      <c r="A36" s="123"/>
      <c r="B36" s="15" t="s">
        <v>33</v>
      </c>
      <c r="C36" s="101" t="s">
        <v>32</v>
      </c>
      <c r="D36" s="10"/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103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291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1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292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100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104" t="s">
        <v>41</v>
      </c>
      <c r="D50" s="2"/>
      <c r="E50" s="135"/>
    </row>
    <row r="51" spans="1:5" ht="15.75" x14ac:dyDescent="0.25">
      <c r="A51" s="141"/>
      <c r="B51" s="14" t="s">
        <v>16</v>
      </c>
      <c r="C51" s="104" t="s">
        <v>44</v>
      </c>
      <c r="D51" s="2"/>
      <c r="E51" s="136">
        <v>0</v>
      </c>
    </row>
    <row r="52" spans="1:5" ht="30" customHeight="1" thickBot="1" x14ac:dyDescent="0.3">
      <c r="A52" s="140"/>
      <c r="B52" s="15" t="s">
        <v>33</v>
      </c>
      <c r="C52" s="101" t="s">
        <v>44</v>
      </c>
      <c r="D52" s="10"/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97" t="s">
        <v>130</v>
      </c>
      <c r="C55" s="100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104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101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97" t="s">
        <v>129</v>
      </c>
      <c r="C58" s="100" t="s">
        <v>46</v>
      </c>
      <c r="D58" s="109" t="s">
        <v>301</v>
      </c>
      <c r="E58" s="8" t="s">
        <v>84</v>
      </c>
    </row>
    <row r="59" spans="1:5" ht="15.75" x14ac:dyDescent="0.25">
      <c r="A59" s="138"/>
      <c r="B59" s="14" t="s">
        <v>47</v>
      </c>
      <c r="C59" s="104" t="s">
        <v>46</v>
      </c>
      <c r="D59" s="2">
        <v>0</v>
      </c>
      <c r="E59" s="136">
        <v>3</v>
      </c>
    </row>
    <row r="60" spans="1:5" ht="15.75" x14ac:dyDescent="0.25">
      <c r="A60" s="138"/>
      <c r="B60" s="14" t="s">
        <v>48</v>
      </c>
      <c r="C60" s="104" t="s">
        <v>46</v>
      </c>
      <c r="D60" s="71">
        <v>0.55000000000000004</v>
      </c>
      <c r="E60" s="142"/>
    </row>
    <row r="61" spans="1:5" ht="15.75" x14ac:dyDescent="0.25">
      <c r="A61" s="138"/>
      <c r="B61" s="14" t="s">
        <v>49</v>
      </c>
      <c r="C61" s="104" t="s">
        <v>46</v>
      </c>
      <c r="D61" s="71">
        <v>0.54</v>
      </c>
      <c r="E61" s="142"/>
    </row>
    <row r="62" spans="1:5" ht="15.75" x14ac:dyDescent="0.25">
      <c r="A62" s="138"/>
      <c r="B62" s="14" t="s">
        <v>50</v>
      </c>
      <c r="C62" s="104" t="s">
        <v>46</v>
      </c>
      <c r="D62" s="71">
        <v>0.9</v>
      </c>
      <c r="E62" s="142"/>
    </row>
    <row r="63" spans="1:5" ht="15.75" x14ac:dyDescent="0.25">
      <c r="A63" s="138"/>
      <c r="B63" s="14" t="s">
        <v>51</v>
      </c>
      <c r="C63" s="104" t="s">
        <v>46</v>
      </c>
      <c r="D63" s="71">
        <v>0.82</v>
      </c>
      <c r="E63" s="142"/>
    </row>
    <row r="64" spans="1:5" ht="20.25" customHeight="1" thickBot="1" x14ac:dyDescent="0.3">
      <c r="A64" s="123"/>
      <c r="B64" s="15" t="s">
        <v>52</v>
      </c>
      <c r="C64" s="101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 t="s">
        <v>293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1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0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294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1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 t="s">
        <v>294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1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12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100" t="s">
        <v>10</v>
      </c>
      <c r="D79" s="7">
        <v>2</v>
      </c>
      <c r="E79" s="8" t="s">
        <v>94</v>
      </c>
    </row>
    <row r="80" spans="1:5" ht="95.25" thickBot="1" x14ac:dyDescent="0.3">
      <c r="A80" s="123"/>
      <c r="B80" s="125"/>
      <c r="C80" s="101" t="s">
        <v>95</v>
      </c>
      <c r="D80" s="107"/>
      <c r="E80" s="11">
        <v>0</v>
      </c>
    </row>
    <row r="81" spans="1:5" ht="63" x14ac:dyDescent="0.25">
      <c r="A81" s="122" t="s">
        <v>63</v>
      </c>
      <c r="B81" s="124" t="s">
        <v>133</v>
      </c>
      <c r="C81" s="100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101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19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9A5FE-2397-467D-A819-DD3DD93E69CC}">
  <sheetPr>
    <tabColor rgb="FF92D050"/>
  </sheetPr>
  <dimension ref="A1:J89"/>
  <sheetViews>
    <sheetView topLeftCell="A70" workbookViewId="0">
      <selection activeCell="G43" sqref="G43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253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80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81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82" t="s">
        <v>6</v>
      </c>
      <c r="D6" s="7" t="s">
        <v>152</v>
      </c>
      <c r="E6" s="8" t="s">
        <v>68</v>
      </c>
    </row>
    <row r="7" spans="1:10" ht="42" customHeight="1" thickBot="1" x14ac:dyDescent="0.3">
      <c r="A7" s="140"/>
      <c r="B7" s="125"/>
      <c r="C7" s="83" t="s">
        <v>118</v>
      </c>
      <c r="D7" s="10"/>
      <c r="E7" s="11">
        <v>0</v>
      </c>
      <c r="I7" s="47">
        <f>E7+E9+E11+E13+E15+E19+E22+E24+E26+E30+E36+E38+E40+E42+E44+E46+E48+E51+E54+E56+E59+E66+E68+E70+E72+E74+E76+E78+E80+E82</f>
        <v>13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82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83" t="s">
        <v>119</v>
      </c>
      <c r="D9" s="10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82" t="s">
        <v>120</v>
      </c>
      <c r="D10" s="110"/>
      <c r="E10" s="8" t="s">
        <v>70</v>
      </c>
    </row>
    <row r="11" spans="1:10" ht="63.75" thickBot="1" x14ac:dyDescent="0.3">
      <c r="A11" s="140"/>
      <c r="B11" s="125"/>
      <c r="C11" s="83" t="s">
        <v>71</v>
      </c>
      <c r="D11" s="111"/>
      <c r="E11" s="11">
        <v>0</v>
      </c>
    </row>
    <row r="12" spans="1:10" ht="63" customHeight="1" x14ac:dyDescent="0.25">
      <c r="A12" s="139" t="s">
        <v>9</v>
      </c>
      <c r="B12" s="132" t="s">
        <v>122</v>
      </c>
      <c r="C12" s="82" t="s">
        <v>10</v>
      </c>
      <c r="D12" s="110">
        <v>24</v>
      </c>
      <c r="E12" s="8" t="s">
        <v>75</v>
      </c>
    </row>
    <row r="13" spans="1:10" ht="161.25" customHeight="1" thickBot="1" x14ac:dyDescent="0.3">
      <c r="A13" s="140"/>
      <c r="B13" s="144"/>
      <c r="C13" s="83" t="s">
        <v>11</v>
      </c>
      <c r="D13" s="111"/>
      <c r="E13" s="11">
        <v>1</v>
      </c>
      <c r="F13" s="30" t="s">
        <v>123</v>
      </c>
    </row>
    <row r="14" spans="1:10" ht="210.75" customHeight="1" x14ac:dyDescent="0.25">
      <c r="A14" s="139" t="s">
        <v>12</v>
      </c>
      <c r="B14" s="79" t="s">
        <v>124</v>
      </c>
      <c r="C14" s="82" t="s">
        <v>77</v>
      </c>
      <c r="D14" s="7">
        <v>0</v>
      </c>
      <c r="E14" s="8" t="s">
        <v>78</v>
      </c>
    </row>
    <row r="15" spans="1:10" ht="15.75" x14ac:dyDescent="0.25">
      <c r="A15" s="141"/>
      <c r="B15" s="14" t="s">
        <v>14</v>
      </c>
      <c r="C15" s="85" t="s">
        <v>13</v>
      </c>
      <c r="D15" s="2">
        <v>0</v>
      </c>
      <c r="E15" s="136">
        <v>0</v>
      </c>
    </row>
    <row r="16" spans="1:10" ht="15.75" x14ac:dyDescent="0.25">
      <c r="A16" s="141"/>
      <c r="B16" s="14" t="s">
        <v>15</v>
      </c>
      <c r="C16" s="85" t="s">
        <v>13</v>
      </c>
      <c r="D16" s="2">
        <v>0</v>
      </c>
      <c r="E16" s="142"/>
    </row>
    <row r="17" spans="1:5" ht="16.5" thickBot="1" x14ac:dyDescent="0.3">
      <c r="A17" s="140"/>
      <c r="B17" s="15" t="s">
        <v>16</v>
      </c>
      <c r="C17" s="83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79" t="s">
        <v>125</v>
      </c>
      <c r="C18" s="82" t="s">
        <v>19</v>
      </c>
      <c r="D18" s="7" t="s">
        <v>320</v>
      </c>
      <c r="E18" s="8" t="s">
        <v>114</v>
      </c>
    </row>
    <row r="19" spans="1:5" ht="15.75" x14ac:dyDescent="0.25">
      <c r="A19" s="141"/>
      <c r="B19" s="14" t="s">
        <v>15</v>
      </c>
      <c r="C19" s="85" t="s">
        <v>13</v>
      </c>
      <c r="D19" s="2" t="s">
        <v>254</v>
      </c>
      <c r="E19" s="136">
        <v>6</v>
      </c>
    </row>
    <row r="20" spans="1:5" ht="16.5" thickBot="1" x14ac:dyDescent="0.3">
      <c r="A20" s="140"/>
      <c r="B20" s="15" t="s">
        <v>16</v>
      </c>
      <c r="C20" s="83" t="s">
        <v>13</v>
      </c>
      <c r="D20" s="10" t="s">
        <v>255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84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79" t="s">
        <v>22</v>
      </c>
      <c r="C25" s="82" t="s">
        <v>19</v>
      </c>
      <c r="D25" s="7">
        <v>0</v>
      </c>
      <c r="E25" s="8" t="s">
        <v>106</v>
      </c>
    </row>
    <row r="26" spans="1:5" ht="15.75" x14ac:dyDescent="0.25">
      <c r="A26" s="138"/>
      <c r="B26" s="14" t="s">
        <v>16</v>
      </c>
      <c r="C26" s="85" t="s">
        <v>13</v>
      </c>
      <c r="D26" s="2">
        <v>0</v>
      </c>
      <c r="E26" s="136">
        <v>0</v>
      </c>
    </row>
    <row r="27" spans="1:5" ht="15.75" x14ac:dyDescent="0.25">
      <c r="A27" s="138"/>
      <c r="B27" s="14" t="s">
        <v>23</v>
      </c>
      <c r="C27" s="85" t="s">
        <v>13</v>
      </c>
      <c r="D27" s="2">
        <v>0</v>
      </c>
      <c r="E27" s="142"/>
    </row>
    <row r="28" spans="1:5" ht="16.5" thickBot="1" x14ac:dyDescent="0.3">
      <c r="A28" s="123"/>
      <c r="B28" s="15" t="s">
        <v>24</v>
      </c>
      <c r="C28" s="83" t="s">
        <v>13</v>
      </c>
      <c r="D28" s="10">
        <v>0</v>
      </c>
      <c r="E28" s="137"/>
    </row>
    <row r="29" spans="1:5" ht="267.75" x14ac:dyDescent="0.25">
      <c r="A29" s="122" t="s">
        <v>25</v>
      </c>
      <c r="B29" s="79" t="s">
        <v>26</v>
      </c>
      <c r="C29" s="82" t="s">
        <v>19</v>
      </c>
      <c r="D29" s="7" t="s">
        <v>256</v>
      </c>
      <c r="E29" s="8" t="s">
        <v>107</v>
      </c>
    </row>
    <row r="30" spans="1:5" ht="15.75" x14ac:dyDescent="0.25">
      <c r="A30" s="138"/>
      <c r="B30" s="14" t="s">
        <v>27</v>
      </c>
      <c r="C30" s="85" t="s">
        <v>13</v>
      </c>
      <c r="D30" s="48" t="s">
        <v>256</v>
      </c>
      <c r="E30" s="136">
        <v>1</v>
      </c>
    </row>
    <row r="31" spans="1:5" ht="15.75" x14ac:dyDescent="0.25">
      <c r="A31" s="138"/>
      <c r="B31" s="14" t="s">
        <v>28</v>
      </c>
      <c r="C31" s="85" t="s">
        <v>13</v>
      </c>
      <c r="D31" s="2">
        <v>0</v>
      </c>
      <c r="E31" s="142"/>
    </row>
    <row r="32" spans="1:5" ht="16.5" thickBot="1" x14ac:dyDescent="0.3">
      <c r="A32" s="123"/>
      <c r="B32" s="15" t="s">
        <v>29</v>
      </c>
      <c r="C32" s="83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79" t="s">
        <v>138</v>
      </c>
      <c r="C33" s="82" t="s">
        <v>31</v>
      </c>
      <c r="D33" s="7"/>
      <c r="E33" s="134" t="s">
        <v>108</v>
      </c>
    </row>
    <row r="34" spans="1:5" ht="15.75" x14ac:dyDescent="0.25">
      <c r="A34" s="138"/>
      <c r="B34" s="14" t="s">
        <v>15</v>
      </c>
      <c r="C34" s="85" t="s">
        <v>32</v>
      </c>
      <c r="D34" s="2"/>
      <c r="E34" s="143"/>
    </row>
    <row r="35" spans="1:5" ht="15.75" x14ac:dyDescent="0.25">
      <c r="A35" s="138"/>
      <c r="B35" s="14" t="s">
        <v>16</v>
      </c>
      <c r="C35" s="85" t="s">
        <v>32</v>
      </c>
      <c r="D35" s="2"/>
      <c r="E35" s="135"/>
    </row>
    <row r="36" spans="1:5" ht="47.25" customHeight="1" thickBot="1" x14ac:dyDescent="0.3">
      <c r="A36" s="123"/>
      <c r="B36" s="15" t="s">
        <v>33</v>
      </c>
      <c r="C36" s="83" t="s">
        <v>32</v>
      </c>
      <c r="D36" s="10"/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84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>
        <v>0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0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1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>
        <v>0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0</v>
      </c>
    </row>
    <row r="49" spans="1:5" ht="63" customHeight="1" x14ac:dyDescent="0.25">
      <c r="A49" s="139" t="s">
        <v>40</v>
      </c>
      <c r="B49" s="132" t="s">
        <v>145</v>
      </c>
      <c r="C49" s="82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85" t="s">
        <v>41</v>
      </c>
      <c r="D50" s="2"/>
      <c r="E50" s="135"/>
    </row>
    <row r="51" spans="1:5" ht="15.75" x14ac:dyDescent="0.25">
      <c r="A51" s="141"/>
      <c r="B51" s="14" t="s">
        <v>16</v>
      </c>
      <c r="C51" s="85" t="s">
        <v>44</v>
      </c>
      <c r="D51" s="2"/>
      <c r="E51" s="136">
        <v>0</v>
      </c>
    </row>
    <row r="52" spans="1:5" ht="30" customHeight="1" thickBot="1" x14ac:dyDescent="0.3">
      <c r="A52" s="140"/>
      <c r="B52" s="15" t="s">
        <v>33</v>
      </c>
      <c r="C52" s="83" t="s">
        <v>44</v>
      </c>
      <c r="D52" s="10"/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79" t="s">
        <v>130</v>
      </c>
      <c r="C55" s="82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85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83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79" t="s">
        <v>129</v>
      </c>
      <c r="C58" s="82" t="s">
        <v>46</v>
      </c>
      <c r="D58" s="109" t="s">
        <v>303</v>
      </c>
      <c r="E58" s="8" t="s">
        <v>84</v>
      </c>
    </row>
    <row r="59" spans="1:5" ht="15.75" x14ac:dyDescent="0.25">
      <c r="A59" s="138"/>
      <c r="B59" s="14" t="s">
        <v>47</v>
      </c>
      <c r="C59" s="85" t="s">
        <v>46</v>
      </c>
      <c r="D59" s="2">
        <v>0</v>
      </c>
      <c r="E59" s="136">
        <v>1</v>
      </c>
    </row>
    <row r="60" spans="1:5" ht="15.75" x14ac:dyDescent="0.25">
      <c r="A60" s="138"/>
      <c r="B60" s="14" t="s">
        <v>48</v>
      </c>
      <c r="C60" s="85" t="s">
        <v>46</v>
      </c>
      <c r="D60" s="71">
        <v>0.1</v>
      </c>
      <c r="E60" s="142"/>
    </row>
    <row r="61" spans="1:5" ht="15.75" x14ac:dyDescent="0.25">
      <c r="A61" s="138"/>
      <c r="B61" s="14" t="s">
        <v>49</v>
      </c>
      <c r="C61" s="85" t="s">
        <v>46</v>
      </c>
      <c r="D61" s="2">
        <v>0</v>
      </c>
      <c r="E61" s="142"/>
    </row>
    <row r="62" spans="1:5" ht="15.75" x14ac:dyDescent="0.25">
      <c r="A62" s="138"/>
      <c r="B62" s="14" t="s">
        <v>50</v>
      </c>
      <c r="C62" s="85" t="s">
        <v>46</v>
      </c>
      <c r="D62" s="71">
        <v>0.3</v>
      </c>
      <c r="E62" s="142"/>
    </row>
    <row r="63" spans="1:5" ht="15.75" x14ac:dyDescent="0.25">
      <c r="A63" s="138"/>
      <c r="B63" s="14" t="s">
        <v>51</v>
      </c>
      <c r="C63" s="85" t="s">
        <v>46</v>
      </c>
      <c r="D63" s="2">
        <v>0</v>
      </c>
      <c r="E63" s="142"/>
    </row>
    <row r="64" spans="1:5" ht="20.25" customHeight="1" thickBot="1" x14ac:dyDescent="0.3">
      <c r="A64" s="123"/>
      <c r="B64" s="15" t="s">
        <v>52</v>
      </c>
      <c r="C64" s="83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0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0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1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>
        <v>0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0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>
        <v>0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0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3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82" t="s">
        <v>10</v>
      </c>
      <c r="D79" s="7">
        <v>0</v>
      </c>
      <c r="E79" s="8" t="s">
        <v>94</v>
      </c>
    </row>
    <row r="80" spans="1:5" ht="95.25" thickBot="1" x14ac:dyDescent="0.3">
      <c r="A80" s="123"/>
      <c r="B80" s="125"/>
      <c r="C80" s="83" t="s">
        <v>95</v>
      </c>
      <c r="D80" s="10"/>
      <c r="E80" s="11">
        <v>0</v>
      </c>
    </row>
    <row r="81" spans="1:5" ht="63" x14ac:dyDescent="0.25">
      <c r="A81" s="122" t="s">
        <v>63</v>
      </c>
      <c r="B81" s="124" t="s">
        <v>133</v>
      </c>
      <c r="C81" s="82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83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15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0A846-7B25-45C1-AF78-ECF4C2EE9077}">
  <sheetPr>
    <tabColor rgb="FF92D050"/>
  </sheetPr>
  <dimension ref="A1:J89"/>
  <sheetViews>
    <sheetView topLeftCell="A70" zoomScaleNormal="100" workbookViewId="0">
      <selection activeCell="I74" sqref="I74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  <col min="8" max="8" width="13.4257812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149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36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37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33" t="s">
        <v>6</v>
      </c>
      <c r="D6" s="7" t="s">
        <v>150</v>
      </c>
      <c r="E6" s="8" t="s">
        <v>68</v>
      </c>
    </row>
    <row r="7" spans="1:10" ht="42" customHeight="1" thickBot="1" x14ac:dyDescent="0.3">
      <c r="A7" s="140"/>
      <c r="B7" s="125"/>
      <c r="C7" s="34" t="s">
        <v>118</v>
      </c>
      <c r="D7" s="10" t="s">
        <v>151</v>
      </c>
      <c r="E7" s="11">
        <v>1</v>
      </c>
      <c r="I7" s="46">
        <f>E7+E9+E11+E13+E15+E19+E22+E24+E26+E30+E36+E38+E40+E42+E44+E46+E48+E51+E54+E56+E59+E66+E68+E70+E72+E74+E76+E78+E80+E82</f>
        <v>39</v>
      </c>
      <c r="J7" t="s">
        <v>175</v>
      </c>
    </row>
    <row r="8" spans="1:10" ht="31.5" x14ac:dyDescent="0.25">
      <c r="A8" s="139" t="s">
        <v>7</v>
      </c>
      <c r="B8" s="124" t="s">
        <v>117</v>
      </c>
      <c r="C8" s="33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34" t="s">
        <v>119</v>
      </c>
      <c r="D9" s="10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33" t="s">
        <v>120</v>
      </c>
      <c r="D10" s="153" t="s">
        <v>153</v>
      </c>
      <c r="E10" s="8" t="s">
        <v>70</v>
      </c>
    </row>
    <row r="11" spans="1:10" ht="63.75" thickBot="1" x14ac:dyDescent="0.3">
      <c r="A11" s="140"/>
      <c r="B11" s="125"/>
      <c r="C11" s="34" t="s">
        <v>71</v>
      </c>
      <c r="D11" s="111"/>
      <c r="E11" s="11">
        <v>2</v>
      </c>
    </row>
    <row r="12" spans="1:10" ht="63" customHeight="1" x14ac:dyDescent="0.25">
      <c r="A12" s="139" t="s">
        <v>9</v>
      </c>
      <c r="B12" s="132" t="s">
        <v>122</v>
      </c>
      <c r="C12" s="33" t="s">
        <v>10</v>
      </c>
      <c r="D12" s="110">
        <v>43</v>
      </c>
      <c r="E12" s="8" t="s">
        <v>75</v>
      </c>
    </row>
    <row r="13" spans="1:10" ht="161.25" customHeight="1" thickBot="1" x14ac:dyDescent="0.3">
      <c r="A13" s="140"/>
      <c r="B13" s="144"/>
      <c r="C13" s="34" t="s">
        <v>11</v>
      </c>
      <c r="D13" s="111"/>
      <c r="E13" s="11">
        <v>3</v>
      </c>
      <c r="F13" s="30" t="s">
        <v>123</v>
      </c>
    </row>
    <row r="14" spans="1:10" ht="210.75" customHeight="1" x14ac:dyDescent="0.25">
      <c r="A14" s="139" t="s">
        <v>12</v>
      </c>
      <c r="B14" s="32" t="s">
        <v>124</v>
      </c>
      <c r="C14" s="33" t="s">
        <v>77</v>
      </c>
      <c r="D14" s="7" t="s">
        <v>154</v>
      </c>
      <c r="E14" s="8" t="s">
        <v>78</v>
      </c>
    </row>
    <row r="15" spans="1:10" ht="15.75" x14ac:dyDescent="0.25">
      <c r="A15" s="141"/>
      <c r="B15" s="14" t="s">
        <v>14</v>
      </c>
      <c r="C15" s="31" t="s">
        <v>13</v>
      </c>
      <c r="D15" s="2" t="s">
        <v>155</v>
      </c>
      <c r="E15" s="136">
        <v>3</v>
      </c>
    </row>
    <row r="16" spans="1:10" ht="15.75" x14ac:dyDescent="0.25">
      <c r="A16" s="141"/>
      <c r="B16" s="14" t="s">
        <v>15</v>
      </c>
      <c r="C16" s="31" t="s">
        <v>13</v>
      </c>
      <c r="D16" s="2" t="s">
        <v>156</v>
      </c>
      <c r="E16" s="142"/>
    </row>
    <row r="17" spans="1:5" ht="16.5" thickBot="1" x14ac:dyDescent="0.3">
      <c r="A17" s="140"/>
      <c r="B17" s="15" t="s">
        <v>16</v>
      </c>
      <c r="C17" s="34" t="s">
        <v>13</v>
      </c>
      <c r="D17" s="16" t="s">
        <v>157</v>
      </c>
      <c r="E17" s="137"/>
    </row>
    <row r="18" spans="1:5" ht="282.75" customHeight="1" x14ac:dyDescent="0.25">
      <c r="A18" s="139" t="s">
        <v>17</v>
      </c>
      <c r="B18" s="32" t="s">
        <v>125</v>
      </c>
      <c r="C18" s="33" t="s">
        <v>19</v>
      </c>
      <c r="D18" s="7">
        <v>11</v>
      </c>
      <c r="E18" s="8" t="s">
        <v>114</v>
      </c>
    </row>
    <row r="19" spans="1:5" ht="15.75" x14ac:dyDescent="0.25">
      <c r="A19" s="141"/>
      <c r="B19" s="14" t="s">
        <v>15</v>
      </c>
      <c r="C19" s="31" t="s">
        <v>13</v>
      </c>
      <c r="D19" s="2" t="s">
        <v>157</v>
      </c>
      <c r="E19" s="136">
        <v>1</v>
      </c>
    </row>
    <row r="20" spans="1:5" ht="16.5" thickBot="1" x14ac:dyDescent="0.3">
      <c r="A20" s="140"/>
      <c r="B20" s="15" t="s">
        <v>16</v>
      </c>
      <c r="C20" s="34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35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32" t="s">
        <v>22</v>
      </c>
      <c r="C25" s="33" t="s">
        <v>19</v>
      </c>
      <c r="D25" s="7">
        <v>52</v>
      </c>
      <c r="E25" s="8" t="s">
        <v>106</v>
      </c>
    </row>
    <row r="26" spans="1:5" ht="15.75" x14ac:dyDescent="0.25">
      <c r="A26" s="138"/>
      <c r="B26" s="14" t="s">
        <v>16</v>
      </c>
      <c r="C26" s="31" t="s">
        <v>13</v>
      </c>
      <c r="D26" s="2" t="s">
        <v>158</v>
      </c>
      <c r="E26" s="136">
        <v>3</v>
      </c>
    </row>
    <row r="27" spans="1:5" ht="15.75" x14ac:dyDescent="0.25">
      <c r="A27" s="138"/>
      <c r="B27" s="14" t="s">
        <v>23</v>
      </c>
      <c r="C27" s="31" t="s">
        <v>13</v>
      </c>
      <c r="D27" s="2" t="s">
        <v>159</v>
      </c>
      <c r="E27" s="142"/>
    </row>
    <row r="28" spans="1:5" ht="16.5" thickBot="1" x14ac:dyDescent="0.3">
      <c r="A28" s="123"/>
      <c r="B28" s="15" t="s">
        <v>24</v>
      </c>
      <c r="C28" s="34" t="s">
        <v>13</v>
      </c>
      <c r="D28" s="10" t="s">
        <v>160</v>
      </c>
      <c r="E28" s="137"/>
    </row>
    <row r="29" spans="1:5" ht="267.75" x14ac:dyDescent="0.25">
      <c r="A29" s="122" t="s">
        <v>25</v>
      </c>
      <c r="B29" s="32" t="s">
        <v>26</v>
      </c>
      <c r="C29" s="33" t="s">
        <v>19</v>
      </c>
      <c r="D29" s="7">
        <v>12</v>
      </c>
      <c r="E29" s="8" t="s">
        <v>107</v>
      </c>
    </row>
    <row r="30" spans="1:5" ht="15.75" x14ac:dyDescent="0.25">
      <c r="A30" s="138"/>
      <c r="B30" s="14" t="s">
        <v>27</v>
      </c>
      <c r="C30" s="31" t="s">
        <v>13</v>
      </c>
      <c r="D30" s="2" t="s">
        <v>161</v>
      </c>
      <c r="E30" s="136">
        <v>2</v>
      </c>
    </row>
    <row r="31" spans="1:5" ht="15.75" x14ac:dyDescent="0.25">
      <c r="A31" s="138"/>
      <c r="B31" s="14" t="s">
        <v>28</v>
      </c>
      <c r="C31" s="31" t="s">
        <v>13</v>
      </c>
      <c r="D31" s="2" t="s">
        <v>162</v>
      </c>
      <c r="E31" s="142"/>
    </row>
    <row r="32" spans="1:5" ht="16.5" thickBot="1" x14ac:dyDescent="0.3">
      <c r="A32" s="123"/>
      <c r="B32" s="15" t="s">
        <v>29</v>
      </c>
      <c r="C32" s="34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32" t="s">
        <v>138</v>
      </c>
      <c r="C33" s="33" t="s">
        <v>31</v>
      </c>
      <c r="D33" s="7"/>
      <c r="E33" s="134" t="s">
        <v>108</v>
      </c>
    </row>
    <row r="34" spans="1:5" ht="15.75" x14ac:dyDescent="0.25">
      <c r="A34" s="138"/>
      <c r="B34" s="14" t="s">
        <v>15</v>
      </c>
      <c r="C34" s="31" t="s">
        <v>32</v>
      </c>
      <c r="D34" s="2"/>
      <c r="E34" s="143"/>
    </row>
    <row r="35" spans="1:5" ht="15.75" x14ac:dyDescent="0.25">
      <c r="A35" s="138"/>
      <c r="B35" s="14" t="s">
        <v>16</v>
      </c>
      <c r="C35" s="31" t="s">
        <v>32</v>
      </c>
      <c r="D35" s="2"/>
      <c r="E35" s="135"/>
    </row>
    <row r="36" spans="1:5" ht="47.25" customHeight="1" thickBot="1" x14ac:dyDescent="0.3">
      <c r="A36" s="123"/>
      <c r="B36" s="15" t="s">
        <v>33</v>
      </c>
      <c r="C36" s="34" t="s">
        <v>32</v>
      </c>
      <c r="D36" s="10"/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35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>
        <v>0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0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71">
        <v>4</v>
      </c>
      <c r="E43" s="8" t="s">
        <v>112</v>
      </c>
    </row>
    <row r="44" spans="1:5" ht="39" customHeight="1" thickBot="1" x14ac:dyDescent="0.3">
      <c r="A44" s="123"/>
      <c r="B44" s="125"/>
      <c r="C44" s="127"/>
      <c r="D44" s="172"/>
      <c r="E44" s="11">
        <v>1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163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33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31" t="s">
        <v>41</v>
      </c>
      <c r="D50" s="2">
        <v>0</v>
      </c>
      <c r="E50" s="135"/>
    </row>
    <row r="51" spans="1:5" ht="15.75" x14ac:dyDescent="0.25">
      <c r="A51" s="141"/>
      <c r="B51" s="14" t="s">
        <v>16</v>
      </c>
      <c r="C51" s="31" t="s">
        <v>44</v>
      </c>
      <c r="D51" s="2">
        <v>0</v>
      </c>
      <c r="E51" s="136">
        <v>0</v>
      </c>
    </row>
    <row r="52" spans="1:5" ht="30" customHeight="1" thickBot="1" x14ac:dyDescent="0.3">
      <c r="A52" s="140"/>
      <c r="B52" s="15" t="s">
        <v>33</v>
      </c>
      <c r="C52" s="34" t="s">
        <v>44</v>
      </c>
      <c r="D52" s="10">
        <v>0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1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1</v>
      </c>
    </row>
    <row r="55" spans="1:5" ht="94.5" customHeight="1" x14ac:dyDescent="0.25">
      <c r="A55" s="139" t="s">
        <v>43</v>
      </c>
      <c r="B55" s="32" t="s">
        <v>130</v>
      </c>
      <c r="C55" s="33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31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34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32" t="s">
        <v>129</v>
      </c>
      <c r="C58" s="33" t="s">
        <v>46</v>
      </c>
      <c r="D58" s="7">
        <v>95</v>
      </c>
      <c r="E58" s="8" t="s">
        <v>84</v>
      </c>
    </row>
    <row r="59" spans="1:5" ht="15.75" x14ac:dyDescent="0.25">
      <c r="A59" s="138"/>
      <c r="B59" s="14" t="s">
        <v>47</v>
      </c>
      <c r="C59" s="31" t="s">
        <v>46</v>
      </c>
      <c r="D59" s="2">
        <v>34</v>
      </c>
      <c r="E59" s="136">
        <v>3</v>
      </c>
    </row>
    <row r="60" spans="1:5" ht="15.75" x14ac:dyDescent="0.25">
      <c r="A60" s="138"/>
      <c r="B60" s="14" t="s">
        <v>48</v>
      </c>
      <c r="C60" s="31" t="s">
        <v>46</v>
      </c>
      <c r="D60" s="2">
        <v>20</v>
      </c>
      <c r="E60" s="142"/>
    </row>
    <row r="61" spans="1:5" ht="15.75" x14ac:dyDescent="0.25">
      <c r="A61" s="138"/>
      <c r="B61" s="14" t="s">
        <v>49</v>
      </c>
      <c r="C61" s="31" t="s">
        <v>46</v>
      </c>
      <c r="D61" s="2">
        <v>30</v>
      </c>
      <c r="E61" s="142"/>
    </row>
    <row r="62" spans="1:5" ht="15.75" x14ac:dyDescent="0.25">
      <c r="A62" s="138"/>
      <c r="B62" s="14" t="s">
        <v>50</v>
      </c>
      <c r="C62" s="31" t="s">
        <v>46</v>
      </c>
      <c r="D62" s="2">
        <v>57</v>
      </c>
      <c r="E62" s="142"/>
    </row>
    <row r="63" spans="1:5" ht="15.75" x14ac:dyDescent="0.25">
      <c r="A63" s="138"/>
      <c r="B63" s="14" t="s">
        <v>51</v>
      </c>
      <c r="C63" s="31" t="s">
        <v>46</v>
      </c>
      <c r="D63" s="2">
        <v>24</v>
      </c>
      <c r="E63" s="142"/>
    </row>
    <row r="64" spans="1:5" ht="20.25" customHeight="1" thickBot="1" x14ac:dyDescent="0.3">
      <c r="A64" s="123"/>
      <c r="B64" s="15" t="s">
        <v>52</v>
      </c>
      <c r="C64" s="34" t="s">
        <v>46</v>
      </c>
      <c r="D64" s="10">
        <v>34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12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2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40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2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1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65" t="s">
        <v>340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2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65" t="s">
        <v>340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2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164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2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3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33" t="s">
        <v>10</v>
      </c>
      <c r="D79" s="7">
        <v>1</v>
      </c>
      <c r="E79" s="8" t="s">
        <v>94</v>
      </c>
    </row>
    <row r="80" spans="1:5" ht="95.25" thickBot="1" x14ac:dyDescent="0.3">
      <c r="A80" s="123"/>
      <c r="B80" s="125"/>
      <c r="C80" s="34" t="s">
        <v>95</v>
      </c>
      <c r="D80" s="45" t="s">
        <v>165</v>
      </c>
      <c r="E80" s="11">
        <v>2</v>
      </c>
    </row>
    <row r="81" spans="1:6" ht="63" x14ac:dyDescent="0.25">
      <c r="A81" s="122" t="s">
        <v>63</v>
      </c>
      <c r="B81" s="124" t="s">
        <v>133</v>
      </c>
      <c r="C81" s="33" t="s">
        <v>6</v>
      </c>
      <c r="D81" s="7" t="s">
        <v>152</v>
      </c>
      <c r="E81" s="8" t="s">
        <v>94</v>
      </c>
    </row>
    <row r="82" spans="1:6" ht="79.5" thickBot="1" x14ac:dyDescent="0.3">
      <c r="A82" s="123"/>
      <c r="B82" s="125"/>
      <c r="C82" s="34" t="s">
        <v>132</v>
      </c>
      <c r="D82" s="10"/>
      <c r="E82" s="11">
        <v>0</v>
      </c>
    </row>
    <row r="83" spans="1:6" ht="31.5" customHeight="1" x14ac:dyDescent="0.25">
      <c r="A83" s="117"/>
      <c r="B83" s="119" t="s">
        <v>64</v>
      </c>
      <c r="C83" s="119"/>
      <c r="D83" s="119"/>
      <c r="E83" s="119"/>
    </row>
    <row r="84" spans="1:6" ht="40.5" customHeight="1" x14ac:dyDescent="0.25">
      <c r="A84" s="118"/>
      <c r="B84" s="120" t="s">
        <v>65</v>
      </c>
      <c r="C84" s="120"/>
      <c r="D84" s="120"/>
      <c r="E84" s="120"/>
    </row>
    <row r="85" spans="1:6" ht="43.5" customHeight="1" x14ac:dyDescent="0.25">
      <c r="A85" s="118"/>
      <c r="B85" s="156" t="s">
        <v>66</v>
      </c>
      <c r="C85" s="120"/>
      <c r="D85" s="120"/>
      <c r="E85" s="120"/>
    </row>
    <row r="86" spans="1:6" ht="37.5" customHeight="1" thickBot="1" x14ac:dyDescent="0.3">
      <c r="A86" s="118"/>
      <c r="B86" s="120" t="s">
        <v>67</v>
      </c>
      <c r="C86" s="121"/>
      <c r="D86" s="121"/>
      <c r="E86" s="121"/>
    </row>
    <row r="87" spans="1:6" ht="36.75" thickBot="1" x14ac:dyDescent="0.6">
      <c r="C87" s="154" t="s">
        <v>104</v>
      </c>
      <c r="D87" s="155"/>
      <c r="E87" s="29">
        <v>37</v>
      </c>
      <c r="F87" t="s">
        <v>173</v>
      </c>
    </row>
    <row r="89" spans="1:6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</mergeCells>
  <hyperlinks>
    <hyperlink ref="D80" r:id="rId1" xr:uid="{42EFCF79-41D6-416A-A92C-DC3E7BFC9D86}"/>
    <hyperlink ref="D10" r:id="rId2" xr:uid="{04CEC813-CC11-4097-833D-B96A05AC38C7}"/>
  </hyperlinks>
  <pageMargins left="0.7" right="0.7" top="0.75" bottom="0.75" header="0.3" footer="0.3"/>
  <pageSetup paperSize="9" orientation="portrait" r:id="rId3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A0F9-0A2B-452F-8814-5D4E361588B3}">
  <sheetPr>
    <tabColor rgb="FF92D050"/>
  </sheetPr>
  <dimension ref="A1:J89"/>
  <sheetViews>
    <sheetView topLeftCell="A70" workbookViewId="0">
      <selection activeCell="H33" sqref="H33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  <col min="8" max="8" width="17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166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36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37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33" t="s">
        <v>6</v>
      </c>
      <c r="D6" s="7" t="s">
        <v>150</v>
      </c>
      <c r="E6" s="8" t="s">
        <v>68</v>
      </c>
    </row>
    <row r="7" spans="1:10" ht="42" customHeight="1" thickBot="1" x14ac:dyDescent="0.3">
      <c r="A7" s="140"/>
      <c r="B7" s="125"/>
      <c r="C7" s="34" t="s">
        <v>118</v>
      </c>
      <c r="D7" s="10" t="s">
        <v>167</v>
      </c>
      <c r="E7" s="11">
        <v>1</v>
      </c>
      <c r="I7" s="47">
        <f>E7+E9+E11+E13+E15+E19+E22+E24+E26+E30+E36+E38+E40+E42+E44+E46+E48+E51+E54+E56+E59+E66+E68+E70+E72+E74+E76+E78+E80+E82</f>
        <v>15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33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34" t="s">
        <v>119</v>
      </c>
      <c r="D9" s="10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33" t="s">
        <v>120</v>
      </c>
      <c r="D10" s="110" t="s">
        <v>150</v>
      </c>
      <c r="E10" s="8" t="s">
        <v>70</v>
      </c>
    </row>
    <row r="11" spans="1:10" ht="63.75" thickBot="1" x14ac:dyDescent="0.3">
      <c r="A11" s="140"/>
      <c r="B11" s="125"/>
      <c r="C11" s="34" t="s">
        <v>71</v>
      </c>
      <c r="D11" s="111"/>
      <c r="E11" s="11">
        <v>2</v>
      </c>
    </row>
    <row r="12" spans="1:10" ht="63" customHeight="1" x14ac:dyDescent="0.25">
      <c r="A12" s="139" t="s">
        <v>9</v>
      </c>
      <c r="B12" s="132" t="s">
        <v>122</v>
      </c>
      <c r="C12" s="33" t="s">
        <v>10</v>
      </c>
      <c r="D12" s="110">
        <v>7</v>
      </c>
      <c r="E12" s="8" t="s">
        <v>75</v>
      </c>
    </row>
    <row r="13" spans="1:10" ht="161.25" customHeight="1" thickBot="1" x14ac:dyDescent="0.3">
      <c r="A13" s="140"/>
      <c r="B13" s="144"/>
      <c r="C13" s="34" t="s">
        <v>11</v>
      </c>
      <c r="D13" s="111"/>
      <c r="E13" s="11">
        <v>1</v>
      </c>
      <c r="F13" s="30" t="s">
        <v>123</v>
      </c>
    </row>
    <row r="14" spans="1:10" ht="210.75" customHeight="1" x14ac:dyDescent="0.25">
      <c r="A14" s="139" t="s">
        <v>12</v>
      </c>
      <c r="B14" s="32" t="s">
        <v>124</v>
      </c>
      <c r="C14" s="33" t="s">
        <v>77</v>
      </c>
      <c r="D14" s="7">
        <v>0</v>
      </c>
      <c r="E14" s="8" t="s">
        <v>78</v>
      </c>
    </row>
    <row r="15" spans="1:10" ht="15.75" x14ac:dyDescent="0.25">
      <c r="A15" s="141"/>
      <c r="B15" s="14" t="s">
        <v>14</v>
      </c>
      <c r="C15" s="31" t="s">
        <v>13</v>
      </c>
      <c r="D15" s="2">
        <v>0</v>
      </c>
      <c r="E15" s="136">
        <v>0</v>
      </c>
    </row>
    <row r="16" spans="1:10" ht="15.75" x14ac:dyDescent="0.25">
      <c r="A16" s="141"/>
      <c r="B16" s="14" t="s">
        <v>15</v>
      </c>
      <c r="C16" s="31" t="s">
        <v>13</v>
      </c>
      <c r="D16" s="2">
        <v>0</v>
      </c>
      <c r="E16" s="142"/>
    </row>
    <row r="17" spans="1:5" ht="16.5" thickBot="1" x14ac:dyDescent="0.3">
      <c r="A17" s="140"/>
      <c r="B17" s="15" t="s">
        <v>16</v>
      </c>
      <c r="C17" s="34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32" t="s">
        <v>125</v>
      </c>
      <c r="C18" s="33" t="s">
        <v>19</v>
      </c>
      <c r="D18" s="7" t="s">
        <v>168</v>
      </c>
      <c r="E18" s="8" t="s">
        <v>114</v>
      </c>
    </row>
    <row r="19" spans="1:5" ht="15.75" x14ac:dyDescent="0.25">
      <c r="A19" s="141"/>
      <c r="B19" s="14" t="s">
        <v>15</v>
      </c>
      <c r="C19" s="31" t="s">
        <v>13</v>
      </c>
      <c r="D19" s="2" t="s">
        <v>168</v>
      </c>
      <c r="E19" s="136">
        <v>1</v>
      </c>
    </row>
    <row r="20" spans="1:5" ht="16.5" thickBot="1" x14ac:dyDescent="0.3">
      <c r="A20" s="140"/>
      <c r="B20" s="15" t="s">
        <v>16</v>
      </c>
      <c r="C20" s="34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35"/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32" t="s">
        <v>22</v>
      </c>
      <c r="C25" s="33" t="s">
        <v>19</v>
      </c>
      <c r="D25" s="7">
        <v>28</v>
      </c>
      <c r="E25" s="8" t="s">
        <v>106</v>
      </c>
    </row>
    <row r="26" spans="1:5" ht="15.75" x14ac:dyDescent="0.25">
      <c r="A26" s="138"/>
      <c r="B26" s="14" t="s">
        <v>16</v>
      </c>
      <c r="C26" s="31" t="s">
        <v>13</v>
      </c>
      <c r="D26" s="2" t="s">
        <v>169</v>
      </c>
      <c r="E26" s="136">
        <v>3</v>
      </c>
    </row>
    <row r="27" spans="1:5" ht="15.75" x14ac:dyDescent="0.25">
      <c r="A27" s="138"/>
      <c r="B27" s="14" t="s">
        <v>23</v>
      </c>
      <c r="C27" s="31" t="s">
        <v>13</v>
      </c>
      <c r="D27" s="2" t="s">
        <v>170</v>
      </c>
      <c r="E27" s="142"/>
    </row>
    <row r="28" spans="1:5" ht="16.5" thickBot="1" x14ac:dyDescent="0.3">
      <c r="A28" s="123"/>
      <c r="B28" s="15" t="s">
        <v>24</v>
      </c>
      <c r="C28" s="34" t="s">
        <v>13</v>
      </c>
      <c r="D28" s="10">
        <v>0</v>
      </c>
      <c r="E28" s="137"/>
    </row>
    <row r="29" spans="1:5" ht="267.75" x14ac:dyDescent="0.25">
      <c r="A29" s="122" t="s">
        <v>25</v>
      </c>
      <c r="B29" s="32" t="s">
        <v>26</v>
      </c>
      <c r="C29" s="33" t="s">
        <v>19</v>
      </c>
      <c r="D29" s="7">
        <v>39</v>
      </c>
      <c r="E29" s="8" t="s">
        <v>107</v>
      </c>
    </row>
    <row r="30" spans="1:5" ht="15.75" x14ac:dyDescent="0.25">
      <c r="A30" s="138"/>
      <c r="B30" s="14" t="s">
        <v>27</v>
      </c>
      <c r="C30" s="31" t="s">
        <v>13</v>
      </c>
      <c r="D30" s="2" t="s">
        <v>170</v>
      </c>
      <c r="E30" s="136">
        <v>3</v>
      </c>
    </row>
    <row r="31" spans="1:5" ht="15.75" x14ac:dyDescent="0.25">
      <c r="A31" s="138"/>
      <c r="B31" s="14" t="s">
        <v>28</v>
      </c>
      <c r="C31" s="31" t="s">
        <v>13</v>
      </c>
      <c r="D31" s="2" t="s">
        <v>171</v>
      </c>
      <c r="E31" s="142"/>
    </row>
    <row r="32" spans="1:5" ht="16.5" thickBot="1" x14ac:dyDescent="0.3">
      <c r="A32" s="123"/>
      <c r="B32" s="15" t="s">
        <v>29</v>
      </c>
      <c r="C32" s="34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32" t="s">
        <v>138</v>
      </c>
      <c r="C33" s="33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31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31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34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35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>
        <v>0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0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1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>
        <v>0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0</v>
      </c>
    </row>
    <row r="49" spans="1:5" ht="63" customHeight="1" x14ac:dyDescent="0.25">
      <c r="A49" s="139" t="s">
        <v>40</v>
      </c>
      <c r="B49" s="132" t="s">
        <v>145</v>
      </c>
      <c r="C49" s="33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31" t="s">
        <v>41</v>
      </c>
      <c r="D50" s="2">
        <v>0</v>
      </c>
      <c r="E50" s="135"/>
    </row>
    <row r="51" spans="1:5" ht="15.75" x14ac:dyDescent="0.25">
      <c r="A51" s="141"/>
      <c r="B51" s="14" t="s">
        <v>16</v>
      </c>
      <c r="C51" s="31" t="s">
        <v>44</v>
      </c>
      <c r="D51" s="2">
        <v>0</v>
      </c>
      <c r="E51" s="136">
        <v>0</v>
      </c>
    </row>
    <row r="52" spans="1:5" ht="30" customHeight="1" thickBot="1" x14ac:dyDescent="0.3">
      <c r="A52" s="140"/>
      <c r="B52" s="15" t="s">
        <v>33</v>
      </c>
      <c r="C52" s="34" t="s">
        <v>44</v>
      </c>
      <c r="D52" s="10">
        <v>0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5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1</v>
      </c>
    </row>
    <row r="55" spans="1:5" ht="94.5" customHeight="1" thickBot="1" x14ac:dyDescent="0.3">
      <c r="A55" s="139" t="s">
        <v>43</v>
      </c>
      <c r="B55" s="32" t="s">
        <v>130</v>
      </c>
      <c r="C55" s="33" t="s">
        <v>19</v>
      </c>
      <c r="D55" s="7" t="s">
        <v>172</v>
      </c>
      <c r="E55" s="8" t="s">
        <v>83</v>
      </c>
    </row>
    <row r="56" spans="1:5" ht="15.75" x14ac:dyDescent="0.25">
      <c r="A56" s="141"/>
      <c r="B56" s="14" t="s">
        <v>16</v>
      </c>
      <c r="C56" s="31" t="s">
        <v>44</v>
      </c>
      <c r="D56" s="7" t="s">
        <v>172</v>
      </c>
      <c r="E56" s="136">
        <v>1</v>
      </c>
    </row>
    <row r="57" spans="1:5" ht="27" customHeight="1" thickBot="1" x14ac:dyDescent="0.3">
      <c r="A57" s="140"/>
      <c r="B57" s="15" t="s">
        <v>33</v>
      </c>
      <c r="C57" s="34" t="s">
        <v>44</v>
      </c>
      <c r="D57" s="167">
        <v>0</v>
      </c>
      <c r="E57" s="137"/>
    </row>
    <row r="58" spans="1:5" ht="129.75" customHeight="1" x14ac:dyDescent="0.25">
      <c r="A58" s="122" t="s">
        <v>45</v>
      </c>
      <c r="B58" s="32" t="s">
        <v>129</v>
      </c>
      <c r="C58" s="33" t="s">
        <v>46</v>
      </c>
      <c r="D58" s="7">
        <v>0</v>
      </c>
      <c r="E58" s="8" t="s">
        <v>84</v>
      </c>
    </row>
    <row r="59" spans="1:5" ht="15.75" x14ac:dyDescent="0.25">
      <c r="A59" s="138"/>
      <c r="B59" s="14" t="s">
        <v>47</v>
      </c>
      <c r="C59" s="31" t="s">
        <v>46</v>
      </c>
      <c r="D59" s="2">
        <v>0</v>
      </c>
      <c r="E59" s="136">
        <v>0</v>
      </c>
    </row>
    <row r="60" spans="1:5" ht="15.75" x14ac:dyDescent="0.25">
      <c r="A60" s="138"/>
      <c r="B60" s="14" t="s">
        <v>48</v>
      </c>
      <c r="C60" s="31" t="s">
        <v>46</v>
      </c>
      <c r="D60" s="2">
        <v>0</v>
      </c>
      <c r="E60" s="142"/>
    </row>
    <row r="61" spans="1:5" ht="15.75" x14ac:dyDescent="0.25">
      <c r="A61" s="138"/>
      <c r="B61" s="14" t="s">
        <v>49</v>
      </c>
      <c r="C61" s="31" t="s">
        <v>46</v>
      </c>
      <c r="D61" s="2">
        <v>0</v>
      </c>
      <c r="E61" s="142"/>
    </row>
    <row r="62" spans="1:5" ht="15.75" x14ac:dyDescent="0.25">
      <c r="A62" s="138"/>
      <c r="B62" s="14" t="s">
        <v>50</v>
      </c>
      <c r="C62" s="31" t="s">
        <v>46</v>
      </c>
      <c r="D62" s="2">
        <v>0</v>
      </c>
      <c r="E62" s="142"/>
    </row>
    <row r="63" spans="1:5" ht="15.75" x14ac:dyDescent="0.25">
      <c r="A63" s="138"/>
      <c r="B63" s="14" t="s">
        <v>51</v>
      </c>
      <c r="C63" s="31" t="s">
        <v>46</v>
      </c>
      <c r="D63" s="2">
        <v>0</v>
      </c>
      <c r="E63" s="142"/>
    </row>
    <row r="64" spans="1:5" ht="20.25" customHeight="1" thickBot="1" x14ac:dyDescent="0.3">
      <c r="A64" s="123"/>
      <c r="B64" s="15" t="s">
        <v>52</v>
      </c>
      <c r="C64" s="34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0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0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1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>
        <v>0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0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>
        <v>0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0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0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/>
    </row>
    <row r="79" spans="1:5" ht="63.75" customHeight="1" x14ac:dyDescent="0.25">
      <c r="A79" s="122" t="s">
        <v>61</v>
      </c>
      <c r="B79" s="124" t="s">
        <v>62</v>
      </c>
      <c r="C79" s="33" t="s">
        <v>10</v>
      </c>
      <c r="D79" s="7">
        <v>0</v>
      </c>
      <c r="E79" s="8" t="s">
        <v>94</v>
      </c>
    </row>
    <row r="80" spans="1:5" ht="95.25" thickBot="1" x14ac:dyDescent="0.3">
      <c r="A80" s="123"/>
      <c r="B80" s="125"/>
      <c r="C80" s="34" t="s">
        <v>95</v>
      </c>
      <c r="D80" s="10">
        <v>0</v>
      </c>
      <c r="E80" s="11">
        <v>0</v>
      </c>
    </row>
    <row r="81" spans="1:5" ht="63" x14ac:dyDescent="0.25">
      <c r="A81" s="122" t="s">
        <v>63</v>
      </c>
      <c r="B81" s="124" t="s">
        <v>133</v>
      </c>
      <c r="C81" s="33" t="s">
        <v>6</v>
      </c>
      <c r="D81" s="7">
        <v>0</v>
      </c>
      <c r="E81" s="8" t="s">
        <v>94</v>
      </c>
    </row>
    <row r="82" spans="1:5" ht="79.5" thickBot="1" x14ac:dyDescent="0.3">
      <c r="A82" s="123"/>
      <c r="B82" s="125"/>
      <c r="C82" s="34" t="s">
        <v>132</v>
      </c>
      <c r="D82" s="10">
        <v>0</v>
      </c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/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998B-CEBF-4652-BA13-D55CA8CDB8FF}">
  <dimension ref="A2:F12"/>
  <sheetViews>
    <sheetView workbookViewId="0">
      <selection activeCell="L5" sqref="L5"/>
    </sheetView>
  </sheetViews>
  <sheetFormatPr defaultRowHeight="15" x14ac:dyDescent="0.25"/>
  <cols>
    <col min="1" max="1" width="5.5703125" style="1" customWidth="1"/>
    <col min="2" max="2" width="39.42578125" style="1" customWidth="1"/>
    <col min="3" max="3" width="19.7109375" style="1" customWidth="1"/>
    <col min="4" max="4" width="23.28515625" style="1" customWidth="1"/>
    <col min="5" max="5" width="28.140625" style="1" customWidth="1"/>
    <col min="6" max="6" width="23" style="1" customWidth="1"/>
    <col min="7" max="16384" width="9.140625" style="1"/>
  </cols>
  <sheetData>
    <row r="2" spans="1:6" x14ac:dyDescent="0.25">
      <c r="B2" s="1" t="s">
        <v>96</v>
      </c>
    </row>
    <row r="3" spans="1:6" x14ac:dyDescent="0.25">
      <c r="B3" s="19" t="s">
        <v>147</v>
      </c>
    </row>
    <row r="5" spans="1:6" ht="54" customHeight="1" thickBot="1" x14ac:dyDescent="0.3">
      <c r="A5" s="166" t="s">
        <v>97</v>
      </c>
      <c r="B5" s="166"/>
      <c r="C5" s="166"/>
      <c r="D5" s="166"/>
      <c r="E5" s="166"/>
      <c r="F5" s="166"/>
    </row>
    <row r="6" spans="1:6" ht="49.5" customHeight="1" x14ac:dyDescent="0.25">
      <c r="A6" s="21" t="s">
        <v>101</v>
      </c>
      <c r="B6" s="22" t="s">
        <v>98</v>
      </c>
      <c r="C6" s="22" t="s">
        <v>99</v>
      </c>
      <c r="D6" s="22" t="s">
        <v>100</v>
      </c>
      <c r="E6" s="22" t="s">
        <v>103</v>
      </c>
      <c r="F6" s="23" t="s">
        <v>102</v>
      </c>
    </row>
    <row r="7" spans="1:6" ht="60" x14ac:dyDescent="0.25">
      <c r="A7" s="24">
        <v>1</v>
      </c>
      <c r="B7" s="75" t="s">
        <v>269</v>
      </c>
      <c r="C7" s="75" t="s">
        <v>242</v>
      </c>
      <c r="D7" s="75" t="s">
        <v>243</v>
      </c>
      <c r="E7" s="75" t="s">
        <v>244</v>
      </c>
      <c r="F7" s="25" t="s">
        <v>245</v>
      </c>
    </row>
    <row r="8" spans="1:6" ht="105" x14ac:dyDescent="0.25">
      <c r="A8" s="24">
        <v>2</v>
      </c>
      <c r="B8" s="75" t="s">
        <v>246</v>
      </c>
      <c r="C8" s="75" t="s">
        <v>247</v>
      </c>
      <c r="D8" s="75" t="s">
        <v>243</v>
      </c>
      <c r="E8" s="75" t="s">
        <v>248</v>
      </c>
      <c r="F8" s="25" t="s">
        <v>249</v>
      </c>
    </row>
    <row r="9" spans="1:6" ht="90" x14ac:dyDescent="0.25">
      <c r="A9" s="24">
        <v>3</v>
      </c>
      <c r="B9" s="75" t="s">
        <v>272</v>
      </c>
      <c r="C9" s="75" t="s">
        <v>250</v>
      </c>
      <c r="D9" s="75" t="s">
        <v>271</v>
      </c>
      <c r="E9" s="75" t="s">
        <v>251</v>
      </c>
      <c r="F9" s="25" t="s">
        <v>252</v>
      </c>
    </row>
    <row r="10" spans="1:6" x14ac:dyDescent="0.25">
      <c r="A10" s="24">
        <v>4</v>
      </c>
      <c r="B10" s="20"/>
      <c r="C10" s="20"/>
      <c r="D10" s="20"/>
      <c r="E10" s="20"/>
      <c r="F10" s="25"/>
    </row>
    <row r="11" spans="1:6" x14ac:dyDescent="0.25">
      <c r="A11" s="76"/>
      <c r="B11" s="77"/>
      <c r="C11" s="77"/>
      <c r="D11" s="77"/>
      <c r="E11" s="77"/>
      <c r="F11" s="78"/>
    </row>
    <row r="12" spans="1:6" ht="15.75" thickBot="1" x14ac:dyDescent="0.3">
      <c r="A12" s="26"/>
      <c r="B12" s="27"/>
      <c r="C12" s="27"/>
      <c r="D12" s="27"/>
      <c r="E12" s="27"/>
      <c r="F12" s="28"/>
    </row>
  </sheetData>
  <mergeCells count="1">
    <mergeCell ref="A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2B758-3FEE-46E2-9750-63147CE2D31E}">
  <sheetPr>
    <tabColor rgb="FF92D050"/>
  </sheetPr>
  <dimension ref="A1:J89"/>
  <sheetViews>
    <sheetView topLeftCell="A70" zoomScaleNormal="100" workbookViewId="0">
      <selection activeCell="I13" sqref="I13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  <col min="9" max="9" width="10.5703125" bestFit="1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201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65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66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67" t="s">
        <v>6</v>
      </c>
      <c r="D6" s="7" t="s">
        <v>150</v>
      </c>
      <c r="E6" s="8" t="s">
        <v>68</v>
      </c>
    </row>
    <row r="7" spans="1:10" ht="42" customHeight="1" thickBot="1" x14ac:dyDescent="0.3">
      <c r="A7" s="140"/>
      <c r="B7" s="125"/>
      <c r="C7" s="68" t="s">
        <v>118</v>
      </c>
      <c r="D7" s="10" t="s">
        <v>202</v>
      </c>
      <c r="E7" s="11">
        <v>1</v>
      </c>
      <c r="I7" s="47">
        <f>E7+E9+E11+E13+E15+E19+E22+E24+E26+E30+E36+E38+E40+E42+E44+E46+E48+E51+E54+E56+E59+E66+E68+E70+E72+E74+E76+E78+E80+E82</f>
        <v>37</v>
      </c>
      <c r="J7" t="s">
        <v>175</v>
      </c>
    </row>
    <row r="8" spans="1:10" ht="31.5" x14ac:dyDescent="0.25">
      <c r="A8" s="139" t="s">
        <v>7</v>
      </c>
      <c r="B8" s="124" t="s">
        <v>117</v>
      </c>
      <c r="C8" s="67" t="s">
        <v>6</v>
      </c>
      <c r="D8" s="7" t="s">
        <v>150</v>
      </c>
      <c r="E8" s="8" t="s">
        <v>69</v>
      </c>
    </row>
    <row r="9" spans="1:10" ht="127.5" customHeight="1" thickBot="1" x14ac:dyDescent="0.3">
      <c r="A9" s="140"/>
      <c r="B9" s="125"/>
      <c r="C9" s="68" t="s">
        <v>119</v>
      </c>
      <c r="D9" s="10" t="s">
        <v>203</v>
      </c>
      <c r="E9" s="11">
        <v>1</v>
      </c>
    </row>
    <row r="10" spans="1:10" ht="68.25" customHeight="1" x14ac:dyDescent="0.25">
      <c r="A10" s="139" t="s">
        <v>8</v>
      </c>
      <c r="B10" s="124" t="s">
        <v>121</v>
      </c>
      <c r="C10" s="67" t="s">
        <v>120</v>
      </c>
      <c r="D10" s="153" t="s">
        <v>204</v>
      </c>
      <c r="E10" s="8" t="s">
        <v>70</v>
      </c>
    </row>
    <row r="11" spans="1:10" ht="63.75" thickBot="1" x14ac:dyDescent="0.3">
      <c r="A11" s="140"/>
      <c r="B11" s="125"/>
      <c r="C11" s="68" t="s">
        <v>71</v>
      </c>
      <c r="D11" s="111"/>
      <c r="E11" s="73">
        <v>2</v>
      </c>
    </row>
    <row r="12" spans="1:10" ht="63" customHeight="1" x14ac:dyDescent="0.25">
      <c r="A12" s="139" t="s">
        <v>9</v>
      </c>
      <c r="B12" s="132" t="s">
        <v>122</v>
      </c>
      <c r="C12" s="67" t="s">
        <v>10</v>
      </c>
      <c r="D12" s="110">
        <v>64</v>
      </c>
      <c r="E12" s="8" t="s">
        <v>75</v>
      </c>
    </row>
    <row r="13" spans="1:10" ht="161.25" customHeight="1" thickBot="1" x14ac:dyDescent="0.3">
      <c r="A13" s="140"/>
      <c r="B13" s="144"/>
      <c r="C13" s="68" t="s">
        <v>11</v>
      </c>
      <c r="D13" s="111"/>
      <c r="E13" s="11">
        <v>3</v>
      </c>
      <c r="F13" s="30"/>
    </row>
    <row r="14" spans="1:10" ht="210.75" customHeight="1" x14ac:dyDescent="0.25">
      <c r="A14" s="139" t="s">
        <v>12</v>
      </c>
      <c r="B14" s="64" t="s">
        <v>124</v>
      </c>
      <c r="C14" s="67" t="s">
        <v>77</v>
      </c>
      <c r="D14" s="7" t="s">
        <v>205</v>
      </c>
      <c r="E14" s="8" t="s">
        <v>78</v>
      </c>
    </row>
    <row r="15" spans="1:10" ht="15.75" x14ac:dyDescent="0.25">
      <c r="A15" s="141"/>
      <c r="B15" s="14" t="s">
        <v>14</v>
      </c>
      <c r="C15" s="70" t="s">
        <v>13</v>
      </c>
      <c r="D15" s="2" t="s">
        <v>205</v>
      </c>
      <c r="E15" s="136">
        <v>2</v>
      </c>
    </row>
    <row r="16" spans="1:10" ht="15.75" x14ac:dyDescent="0.25">
      <c r="A16" s="141"/>
      <c r="B16" s="14" t="s">
        <v>15</v>
      </c>
      <c r="C16" s="70" t="s">
        <v>13</v>
      </c>
      <c r="D16" s="96" t="s">
        <v>270</v>
      </c>
      <c r="E16" s="142"/>
    </row>
    <row r="17" spans="1:5" ht="16.5" thickBot="1" x14ac:dyDescent="0.3">
      <c r="A17" s="140"/>
      <c r="B17" s="15" t="s">
        <v>16</v>
      </c>
      <c r="C17" s="68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64" t="s">
        <v>125</v>
      </c>
      <c r="C18" s="67" t="s">
        <v>19</v>
      </c>
      <c r="D18" s="7" t="s">
        <v>206</v>
      </c>
      <c r="E18" s="8" t="s">
        <v>114</v>
      </c>
    </row>
    <row r="19" spans="1:5" ht="15.75" x14ac:dyDescent="0.25">
      <c r="A19" s="141"/>
      <c r="B19" s="14" t="s">
        <v>15</v>
      </c>
      <c r="C19" s="70" t="s">
        <v>13</v>
      </c>
      <c r="D19" s="2" t="s">
        <v>206</v>
      </c>
      <c r="E19" s="136">
        <v>1</v>
      </c>
    </row>
    <row r="20" spans="1:5" ht="16.5" thickBot="1" x14ac:dyDescent="0.3">
      <c r="A20" s="140"/>
      <c r="B20" s="15" t="s">
        <v>16</v>
      </c>
      <c r="C20" s="68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 t="s">
        <v>207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69">
        <v>2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64" t="s">
        <v>22</v>
      </c>
      <c r="C25" s="67" t="s">
        <v>19</v>
      </c>
      <c r="D25" s="7" t="s">
        <v>208</v>
      </c>
      <c r="E25" s="8" t="s">
        <v>106</v>
      </c>
    </row>
    <row r="26" spans="1:5" ht="15.75" x14ac:dyDescent="0.25">
      <c r="A26" s="138"/>
      <c r="B26" s="14" t="s">
        <v>16</v>
      </c>
      <c r="C26" s="70" t="s">
        <v>13</v>
      </c>
      <c r="D26" s="2" t="s">
        <v>209</v>
      </c>
      <c r="E26" s="136">
        <v>6</v>
      </c>
    </row>
    <row r="27" spans="1:5" ht="15.75" x14ac:dyDescent="0.25">
      <c r="A27" s="138"/>
      <c r="B27" s="14" t="s">
        <v>23</v>
      </c>
      <c r="C27" s="70" t="s">
        <v>13</v>
      </c>
      <c r="D27" s="2" t="s">
        <v>210</v>
      </c>
      <c r="E27" s="142"/>
    </row>
    <row r="28" spans="1:5" ht="16.5" thickBot="1" x14ac:dyDescent="0.3">
      <c r="A28" s="123"/>
      <c r="B28" s="15" t="s">
        <v>24</v>
      </c>
      <c r="C28" s="68" t="s">
        <v>13</v>
      </c>
      <c r="D28" s="10" t="s">
        <v>210</v>
      </c>
      <c r="E28" s="137"/>
    </row>
    <row r="29" spans="1:5" ht="267.75" x14ac:dyDescent="0.25">
      <c r="A29" s="122" t="s">
        <v>25</v>
      </c>
      <c r="B29" s="64" t="s">
        <v>26</v>
      </c>
      <c r="C29" s="67" t="s">
        <v>19</v>
      </c>
      <c r="D29" s="7" t="s">
        <v>211</v>
      </c>
      <c r="E29" s="8" t="s">
        <v>107</v>
      </c>
    </row>
    <row r="30" spans="1:5" ht="15.75" x14ac:dyDescent="0.25">
      <c r="A30" s="138"/>
      <c r="B30" s="14" t="s">
        <v>27</v>
      </c>
      <c r="C30" s="70" t="s">
        <v>13</v>
      </c>
      <c r="D30" s="2" t="s">
        <v>212</v>
      </c>
      <c r="E30" s="136">
        <v>6</v>
      </c>
    </row>
    <row r="31" spans="1:5" ht="15.75" x14ac:dyDescent="0.25">
      <c r="A31" s="138"/>
      <c r="B31" s="14" t="s">
        <v>28</v>
      </c>
      <c r="C31" s="70" t="s">
        <v>13</v>
      </c>
      <c r="D31" s="2" t="s">
        <v>213</v>
      </c>
      <c r="E31" s="142"/>
    </row>
    <row r="32" spans="1:5" ht="16.5" thickBot="1" x14ac:dyDescent="0.3">
      <c r="A32" s="123"/>
      <c r="B32" s="15" t="s">
        <v>29</v>
      </c>
      <c r="C32" s="68" t="s">
        <v>13</v>
      </c>
      <c r="D32" s="10" t="s">
        <v>214</v>
      </c>
      <c r="E32" s="137"/>
    </row>
    <row r="33" spans="1:5" ht="76.5" customHeight="1" x14ac:dyDescent="0.25">
      <c r="A33" s="122" t="s">
        <v>30</v>
      </c>
      <c r="B33" s="64" t="s">
        <v>138</v>
      </c>
      <c r="C33" s="67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70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70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68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69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>
        <v>0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0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 t="s">
        <v>215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1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216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67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70" t="s">
        <v>41</v>
      </c>
      <c r="D50" s="2">
        <v>0</v>
      </c>
      <c r="E50" s="135"/>
    </row>
    <row r="51" spans="1:5" ht="15.75" x14ac:dyDescent="0.25">
      <c r="A51" s="141"/>
      <c r="B51" s="14" t="s">
        <v>16</v>
      </c>
      <c r="C51" s="70" t="s">
        <v>44</v>
      </c>
      <c r="D51" s="2">
        <v>0</v>
      </c>
      <c r="E51" s="136">
        <v>0</v>
      </c>
    </row>
    <row r="52" spans="1:5" ht="30" customHeight="1" thickBot="1" x14ac:dyDescent="0.3">
      <c r="A52" s="140"/>
      <c r="B52" s="15" t="s">
        <v>33</v>
      </c>
      <c r="C52" s="68" t="s">
        <v>44</v>
      </c>
      <c r="D52" s="10">
        <v>0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64" t="s">
        <v>130</v>
      </c>
      <c r="C55" s="67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70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68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64" t="s">
        <v>129</v>
      </c>
      <c r="C58" s="67" t="s">
        <v>46</v>
      </c>
      <c r="D58" s="7" t="s">
        <v>217</v>
      </c>
      <c r="E58" s="8" t="s">
        <v>84</v>
      </c>
    </row>
    <row r="59" spans="1:5" ht="15.75" x14ac:dyDescent="0.25">
      <c r="A59" s="138"/>
      <c r="B59" s="14" t="s">
        <v>47</v>
      </c>
      <c r="C59" s="70" t="s">
        <v>46</v>
      </c>
      <c r="D59" s="2">
        <v>0</v>
      </c>
      <c r="E59" s="136">
        <v>1</v>
      </c>
    </row>
    <row r="60" spans="1:5" ht="15.75" x14ac:dyDescent="0.25">
      <c r="A60" s="138"/>
      <c r="B60" s="14" t="s">
        <v>48</v>
      </c>
      <c r="C60" s="70" t="s">
        <v>46</v>
      </c>
      <c r="D60" s="2" t="s">
        <v>218</v>
      </c>
      <c r="E60" s="142"/>
    </row>
    <row r="61" spans="1:5" ht="15.75" x14ac:dyDescent="0.25">
      <c r="A61" s="138"/>
      <c r="B61" s="14" t="s">
        <v>49</v>
      </c>
      <c r="C61" s="70" t="s">
        <v>46</v>
      </c>
      <c r="D61" s="2">
        <v>0</v>
      </c>
      <c r="E61" s="142"/>
    </row>
    <row r="62" spans="1:5" ht="15.75" x14ac:dyDescent="0.25">
      <c r="A62" s="138"/>
      <c r="B62" s="14" t="s">
        <v>50</v>
      </c>
      <c r="C62" s="70" t="s">
        <v>46</v>
      </c>
      <c r="D62" s="2" t="s">
        <v>219</v>
      </c>
      <c r="E62" s="142"/>
    </row>
    <row r="63" spans="1:5" ht="15.75" x14ac:dyDescent="0.25">
      <c r="A63" s="138"/>
      <c r="B63" s="14" t="s">
        <v>51</v>
      </c>
      <c r="C63" s="70" t="s">
        <v>46</v>
      </c>
      <c r="D63" s="2" t="s">
        <v>220</v>
      </c>
      <c r="E63" s="142"/>
    </row>
    <row r="64" spans="1:5" ht="20.25" customHeight="1" thickBot="1" x14ac:dyDescent="0.3">
      <c r="A64" s="123"/>
      <c r="B64" s="15" t="s">
        <v>52</v>
      </c>
      <c r="C64" s="68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5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1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1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2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221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2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>
        <v>5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2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0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0</v>
      </c>
    </row>
    <row r="79" spans="1:5" ht="63.75" customHeight="1" x14ac:dyDescent="0.25">
      <c r="A79" s="122" t="s">
        <v>61</v>
      </c>
      <c r="B79" s="124" t="s">
        <v>62</v>
      </c>
      <c r="C79" s="67" t="s">
        <v>10</v>
      </c>
      <c r="D79" s="7">
        <v>1</v>
      </c>
      <c r="E79" s="8" t="s">
        <v>94</v>
      </c>
    </row>
    <row r="80" spans="1:5" ht="95.25" thickBot="1" x14ac:dyDescent="0.3">
      <c r="A80" s="123"/>
      <c r="B80" s="125"/>
      <c r="C80" s="68" t="s">
        <v>95</v>
      </c>
      <c r="D80" s="10"/>
      <c r="E80" s="11">
        <v>0</v>
      </c>
    </row>
    <row r="81" spans="1:5" ht="63" x14ac:dyDescent="0.25">
      <c r="A81" s="122" t="s">
        <v>63</v>
      </c>
      <c r="B81" s="124" t="s">
        <v>133</v>
      </c>
      <c r="C81" s="67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68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56" t="s">
        <v>66</v>
      </c>
      <c r="C85" s="120"/>
      <c r="D85" s="120"/>
      <c r="E85" s="120"/>
    </row>
    <row r="86" spans="1:5" ht="37.5" customHeight="1" thickBot="1" x14ac:dyDescent="0.3">
      <c r="A86" s="118"/>
      <c r="B86" s="120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37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hyperlinks>
    <hyperlink ref="D10" r:id="rId1" xr:uid="{51B09C7D-818F-493C-876A-5B6430E41294}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783E5-DEE8-4572-9A71-C75BAC6D099A}">
  <sheetPr>
    <tabColor rgb="FF92D050"/>
  </sheetPr>
  <dimension ref="A1:J89"/>
  <sheetViews>
    <sheetView topLeftCell="A70" zoomScale="80" zoomScaleNormal="80" workbookViewId="0">
      <selection activeCell="H58" sqref="H58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  <col min="8" max="8" width="17.7109375" customWidth="1"/>
    <col min="9" max="9" width="14.4257812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176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39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40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41" t="s">
        <v>6</v>
      </c>
      <c r="D6" s="7" t="s">
        <v>150</v>
      </c>
      <c r="E6" s="8" t="s">
        <v>68</v>
      </c>
    </row>
    <row r="7" spans="1:10" ht="42" customHeight="1" thickBot="1" x14ac:dyDescent="0.3">
      <c r="A7" s="140"/>
      <c r="B7" s="125"/>
      <c r="C7" s="42" t="s">
        <v>118</v>
      </c>
      <c r="D7" s="45" t="s">
        <v>177</v>
      </c>
      <c r="E7" s="11">
        <v>1</v>
      </c>
      <c r="I7" s="49">
        <f>E7+E9+E11+E13+E15+E19+E22+E24+E26+E30+E36+E38+E40+E42+E44+E46+E48+E51+E54+E56+E59+E66+E68+E70+E72+E74+E76+E78+E80+E82</f>
        <v>38</v>
      </c>
      <c r="J7" t="s">
        <v>175</v>
      </c>
    </row>
    <row r="8" spans="1:10" ht="31.5" x14ac:dyDescent="0.25">
      <c r="A8" s="139" t="s">
        <v>7</v>
      </c>
      <c r="B8" s="124" t="s">
        <v>117</v>
      </c>
      <c r="C8" s="41" t="s">
        <v>6</v>
      </c>
      <c r="D8" s="7" t="s">
        <v>150</v>
      </c>
      <c r="E8" s="8" t="s">
        <v>69</v>
      </c>
    </row>
    <row r="9" spans="1:10" ht="127.5" customHeight="1" thickBot="1" x14ac:dyDescent="0.3">
      <c r="A9" s="140"/>
      <c r="B9" s="125"/>
      <c r="C9" s="42" t="s">
        <v>119</v>
      </c>
      <c r="D9" s="45" t="s">
        <v>177</v>
      </c>
      <c r="E9" s="11">
        <v>1</v>
      </c>
    </row>
    <row r="10" spans="1:10" ht="68.25" customHeight="1" x14ac:dyDescent="0.25">
      <c r="A10" s="139" t="s">
        <v>8</v>
      </c>
      <c r="B10" s="124" t="s">
        <v>121</v>
      </c>
      <c r="C10" s="41" t="s">
        <v>120</v>
      </c>
      <c r="D10" s="153" t="s">
        <v>178</v>
      </c>
      <c r="E10" s="8" t="s">
        <v>70</v>
      </c>
    </row>
    <row r="11" spans="1:10" ht="63.75" thickBot="1" x14ac:dyDescent="0.3">
      <c r="A11" s="140"/>
      <c r="B11" s="125"/>
      <c r="C11" s="42" t="s">
        <v>71</v>
      </c>
      <c r="D11" s="111"/>
      <c r="E11" s="11">
        <v>1</v>
      </c>
    </row>
    <row r="12" spans="1:10" ht="63" customHeight="1" x14ac:dyDescent="0.25">
      <c r="A12" s="139" t="s">
        <v>9</v>
      </c>
      <c r="B12" s="132" t="s">
        <v>122</v>
      </c>
      <c r="C12" s="41" t="s">
        <v>10</v>
      </c>
      <c r="D12" s="110">
        <v>51</v>
      </c>
      <c r="E12" s="8" t="s">
        <v>75</v>
      </c>
    </row>
    <row r="13" spans="1:10" ht="161.25" customHeight="1" thickBot="1" x14ac:dyDescent="0.3">
      <c r="A13" s="140"/>
      <c r="B13" s="144"/>
      <c r="C13" s="42" t="s">
        <v>11</v>
      </c>
      <c r="D13" s="111"/>
      <c r="E13" s="11">
        <v>3</v>
      </c>
      <c r="F13" s="30" t="s">
        <v>123</v>
      </c>
    </row>
    <row r="14" spans="1:10" ht="210.75" customHeight="1" x14ac:dyDescent="0.25">
      <c r="A14" s="139" t="s">
        <v>12</v>
      </c>
      <c r="B14" s="38" t="s">
        <v>124</v>
      </c>
      <c r="C14" s="41" t="s">
        <v>77</v>
      </c>
      <c r="D14" s="7" t="s">
        <v>179</v>
      </c>
      <c r="E14" s="8" t="s">
        <v>78</v>
      </c>
    </row>
    <row r="15" spans="1:10" ht="15.75" x14ac:dyDescent="0.25">
      <c r="A15" s="141"/>
      <c r="B15" s="14" t="s">
        <v>14</v>
      </c>
      <c r="C15" s="44" t="s">
        <v>13</v>
      </c>
      <c r="D15" s="2" t="s">
        <v>180</v>
      </c>
      <c r="E15" s="136">
        <v>3</v>
      </c>
    </row>
    <row r="16" spans="1:10" ht="15.75" x14ac:dyDescent="0.25">
      <c r="A16" s="141"/>
      <c r="B16" s="14" t="s">
        <v>15</v>
      </c>
      <c r="C16" s="44" t="s">
        <v>13</v>
      </c>
      <c r="D16" s="48" t="s">
        <v>181</v>
      </c>
      <c r="E16" s="142"/>
    </row>
    <row r="17" spans="1:5" ht="16.5" thickBot="1" x14ac:dyDescent="0.3">
      <c r="A17" s="140"/>
      <c r="B17" s="15" t="s">
        <v>16</v>
      </c>
      <c r="C17" s="42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38" t="s">
        <v>125</v>
      </c>
      <c r="C18" s="41" t="s">
        <v>19</v>
      </c>
      <c r="D18" s="7" t="s">
        <v>182</v>
      </c>
      <c r="E18" s="8" t="s">
        <v>114</v>
      </c>
    </row>
    <row r="19" spans="1:5" ht="15.75" x14ac:dyDescent="0.25">
      <c r="A19" s="141"/>
      <c r="B19" s="14" t="s">
        <v>15</v>
      </c>
      <c r="C19" s="44" t="s">
        <v>13</v>
      </c>
      <c r="D19" s="2" t="s">
        <v>182</v>
      </c>
      <c r="E19" s="136">
        <v>1</v>
      </c>
    </row>
    <row r="20" spans="1:5" ht="16.5" thickBot="1" x14ac:dyDescent="0.3">
      <c r="A20" s="140"/>
      <c r="B20" s="15" t="s">
        <v>16</v>
      </c>
      <c r="C20" s="42" t="s">
        <v>13</v>
      </c>
      <c r="D20" s="10"/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43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38" t="s">
        <v>22</v>
      </c>
      <c r="C25" s="41" t="s">
        <v>19</v>
      </c>
      <c r="D25" s="7" t="s">
        <v>183</v>
      </c>
      <c r="E25" s="8" t="s">
        <v>106</v>
      </c>
    </row>
    <row r="26" spans="1:5" ht="15.75" x14ac:dyDescent="0.25">
      <c r="A26" s="138"/>
      <c r="B26" s="14" t="s">
        <v>16</v>
      </c>
      <c r="C26" s="44" t="s">
        <v>13</v>
      </c>
      <c r="D26" s="2" t="s">
        <v>183</v>
      </c>
      <c r="E26" s="136">
        <v>1</v>
      </c>
    </row>
    <row r="27" spans="1:5" ht="15.75" x14ac:dyDescent="0.25">
      <c r="A27" s="138"/>
      <c r="B27" s="14" t="s">
        <v>23</v>
      </c>
      <c r="C27" s="44" t="s">
        <v>13</v>
      </c>
      <c r="D27" s="2"/>
      <c r="E27" s="142"/>
    </row>
    <row r="28" spans="1:5" ht="16.5" thickBot="1" x14ac:dyDescent="0.3">
      <c r="A28" s="123"/>
      <c r="B28" s="15" t="s">
        <v>24</v>
      </c>
      <c r="C28" s="42" t="s">
        <v>13</v>
      </c>
      <c r="D28" s="10"/>
      <c r="E28" s="137"/>
    </row>
    <row r="29" spans="1:5" ht="267.75" x14ac:dyDescent="0.25">
      <c r="A29" s="122" t="s">
        <v>25</v>
      </c>
      <c r="B29" s="38" t="s">
        <v>26</v>
      </c>
      <c r="C29" s="41" t="s">
        <v>19</v>
      </c>
      <c r="D29" s="7" t="s">
        <v>184</v>
      </c>
      <c r="E29" s="8" t="s">
        <v>107</v>
      </c>
    </row>
    <row r="30" spans="1:5" ht="15.75" x14ac:dyDescent="0.25">
      <c r="A30" s="138"/>
      <c r="B30" s="14" t="s">
        <v>27</v>
      </c>
      <c r="C30" s="44" t="s">
        <v>13</v>
      </c>
      <c r="D30" s="2" t="s">
        <v>184</v>
      </c>
      <c r="E30" s="136">
        <v>1</v>
      </c>
    </row>
    <row r="31" spans="1:5" ht="15.75" x14ac:dyDescent="0.25">
      <c r="A31" s="138"/>
      <c r="B31" s="14" t="s">
        <v>28</v>
      </c>
      <c r="C31" s="44" t="s">
        <v>13</v>
      </c>
      <c r="D31" s="2"/>
      <c r="E31" s="142"/>
    </row>
    <row r="32" spans="1:5" ht="16.5" thickBot="1" x14ac:dyDescent="0.3">
      <c r="A32" s="123"/>
      <c r="B32" s="15" t="s">
        <v>29</v>
      </c>
      <c r="C32" s="42" t="s">
        <v>13</v>
      </c>
      <c r="D32" s="10"/>
      <c r="E32" s="137"/>
    </row>
    <row r="33" spans="1:5" ht="76.5" customHeight="1" x14ac:dyDescent="0.25">
      <c r="A33" s="122" t="s">
        <v>30</v>
      </c>
      <c r="B33" s="38" t="s">
        <v>138</v>
      </c>
      <c r="C33" s="41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44" t="s">
        <v>32</v>
      </c>
      <c r="D34" s="2"/>
      <c r="E34" s="143"/>
    </row>
    <row r="35" spans="1:5" ht="15.75" x14ac:dyDescent="0.25">
      <c r="A35" s="138"/>
      <c r="B35" s="14" t="s">
        <v>16</v>
      </c>
      <c r="C35" s="44" t="s">
        <v>32</v>
      </c>
      <c r="D35" s="2"/>
      <c r="E35" s="135"/>
    </row>
    <row r="36" spans="1:5" ht="47.25" customHeight="1" thickBot="1" x14ac:dyDescent="0.3">
      <c r="A36" s="123"/>
      <c r="B36" s="15" t="s">
        <v>33</v>
      </c>
      <c r="C36" s="42" t="s">
        <v>32</v>
      </c>
      <c r="D36" s="10"/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43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185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1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 t="s">
        <v>186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1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187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41" t="s">
        <v>81</v>
      </c>
      <c r="D49" s="110" t="s">
        <v>185</v>
      </c>
      <c r="E49" s="134" t="s">
        <v>113</v>
      </c>
    </row>
    <row r="50" spans="1:5" ht="48" thickBot="1" x14ac:dyDescent="0.3">
      <c r="A50" s="141"/>
      <c r="B50" s="133"/>
      <c r="C50" s="44" t="s">
        <v>41</v>
      </c>
      <c r="D50" s="111"/>
      <c r="E50" s="135"/>
    </row>
    <row r="51" spans="1:5" ht="15.75" x14ac:dyDescent="0.25">
      <c r="A51" s="141"/>
      <c r="B51" s="14" t="s">
        <v>16</v>
      </c>
      <c r="C51" s="44" t="s">
        <v>44</v>
      </c>
      <c r="D51" s="2"/>
      <c r="E51" s="136">
        <v>1</v>
      </c>
    </row>
    <row r="52" spans="1:5" ht="30" customHeight="1" thickBot="1" x14ac:dyDescent="0.3">
      <c r="A52" s="140"/>
      <c r="B52" s="15" t="s">
        <v>33</v>
      </c>
      <c r="C52" s="42" t="s">
        <v>44</v>
      </c>
      <c r="D52" s="10" t="s">
        <v>185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38" t="s">
        <v>130</v>
      </c>
      <c r="C55" s="41" t="s">
        <v>19</v>
      </c>
      <c r="D55" s="7" t="s">
        <v>185</v>
      </c>
      <c r="E55" s="8" t="s">
        <v>83</v>
      </c>
    </row>
    <row r="56" spans="1:5" ht="15.75" x14ac:dyDescent="0.25">
      <c r="A56" s="141"/>
      <c r="B56" s="14" t="s">
        <v>16</v>
      </c>
      <c r="C56" s="44" t="s">
        <v>44</v>
      </c>
      <c r="D56" s="2"/>
      <c r="E56" s="136">
        <v>1</v>
      </c>
    </row>
    <row r="57" spans="1:5" ht="27" customHeight="1" thickBot="1" x14ac:dyDescent="0.3">
      <c r="A57" s="140"/>
      <c r="B57" s="15" t="s">
        <v>33</v>
      </c>
      <c r="C57" s="42" t="s">
        <v>44</v>
      </c>
      <c r="D57" s="10" t="s">
        <v>185</v>
      </c>
      <c r="E57" s="137"/>
    </row>
    <row r="58" spans="1:5" ht="129.75" customHeight="1" x14ac:dyDescent="0.25">
      <c r="A58" s="122" t="s">
        <v>45</v>
      </c>
      <c r="B58" s="38" t="s">
        <v>129</v>
      </c>
      <c r="C58" s="41" t="s">
        <v>46</v>
      </c>
      <c r="D58" s="109" t="s">
        <v>296</v>
      </c>
      <c r="E58" s="8" t="s">
        <v>84</v>
      </c>
    </row>
    <row r="59" spans="1:5" ht="15.75" x14ac:dyDescent="0.25">
      <c r="A59" s="138"/>
      <c r="B59" s="14" t="s">
        <v>47</v>
      </c>
      <c r="C59" s="44" t="s">
        <v>46</v>
      </c>
      <c r="D59" s="2">
        <v>7.5</v>
      </c>
      <c r="E59" s="136">
        <v>3</v>
      </c>
    </row>
    <row r="60" spans="1:5" ht="15.75" x14ac:dyDescent="0.25">
      <c r="A60" s="138"/>
      <c r="B60" s="14" t="s">
        <v>48</v>
      </c>
      <c r="C60" s="44" t="s">
        <v>46</v>
      </c>
      <c r="D60" s="2">
        <v>12.4</v>
      </c>
      <c r="E60" s="142"/>
    </row>
    <row r="61" spans="1:5" ht="15.75" x14ac:dyDescent="0.25">
      <c r="A61" s="138"/>
      <c r="B61" s="14" t="s">
        <v>49</v>
      </c>
      <c r="C61" s="44" t="s">
        <v>46</v>
      </c>
      <c r="D61" s="2">
        <v>38.1</v>
      </c>
      <c r="E61" s="142"/>
    </row>
    <row r="62" spans="1:5" ht="15.75" x14ac:dyDescent="0.25">
      <c r="A62" s="138"/>
      <c r="B62" s="14" t="s">
        <v>50</v>
      </c>
      <c r="C62" s="44" t="s">
        <v>46</v>
      </c>
      <c r="D62" s="2">
        <v>46.6</v>
      </c>
      <c r="E62" s="142"/>
    </row>
    <row r="63" spans="1:5" ht="15.75" x14ac:dyDescent="0.25">
      <c r="A63" s="138"/>
      <c r="B63" s="14" t="s">
        <v>51</v>
      </c>
      <c r="C63" s="44" t="s">
        <v>46</v>
      </c>
      <c r="D63" s="2">
        <v>8.5</v>
      </c>
      <c r="E63" s="142"/>
    </row>
    <row r="64" spans="1:5" ht="20.25" customHeight="1" thickBot="1" x14ac:dyDescent="0.3">
      <c r="A64" s="123"/>
      <c r="B64" s="15" t="s">
        <v>52</v>
      </c>
      <c r="C64" s="42" t="s">
        <v>46</v>
      </c>
      <c r="D64" s="10">
        <v>11.7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15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2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1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2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 t="s">
        <v>188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2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189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2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>
        <v>50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2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190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2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4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41" t="s">
        <v>10</v>
      </c>
      <c r="D79" s="7">
        <v>1</v>
      </c>
      <c r="E79" s="8" t="s">
        <v>94</v>
      </c>
    </row>
    <row r="80" spans="1:5" ht="95.25" thickBot="1" x14ac:dyDescent="0.3">
      <c r="A80" s="123"/>
      <c r="B80" s="125"/>
      <c r="C80" s="42" t="s">
        <v>95</v>
      </c>
      <c r="D80" s="10" t="s">
        <v>191</v>
      </c>
      <c r="E80" s="11">
        <v>1</v>
      </c>
    </row>
    <row r="81" spans="1:5" ht="63" x14ac:dyDescent="0.25">
      <c r="A81" s="122" t="s">
        <v>63</v>
      </c>
      <c r="B81" s="124" t="s">
        <v>133</v>
      </c>
      <c r="C81" s="41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42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56" t="s">
        <v>66</v>
      </c>
      <c r="C85" s="120"/>
      <c r="D85" s="120"/>
      <c r="E85" s="120"/>
    </row>
    <row r="86" spans="1:5" ht="37.5" customHeight="1" thickBot="1" x14ac:dyDescent="0.3">
      <c r="A86" s="118"/>
      <c r="B86" s="120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f>E7+E9+E11+E13+E15+E19+E22+E24+E26+E30+E36+E38+E40+E42+E44+E46+E48+E51+E54+E56+E59+E66+E68+E70+E72+E74+E76+E78+E80+E82</f>
        <v>38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10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hyperlinks>
    <hyperlink ref="D7" r:id="rId1" xr:uid="{63876797-98DE-472B-B757-7767989420DF}"/>
    <hyperlink ref="D9" r:id="rId2" xr:uid="{C4CCBAAA-75DA-4030-BAA4-98A608AEEDD1}"/>
    <hyperlink ref="D10" r:id="rId3" xr:uid="{D5FB6235-716E-44D3-8181-902117C5249F}"/>
  </hyperlinks>
  <pageMargins left="0.7" right="0.7" top="0.75" bottom="0.75" header="0.3" footer="0.3"/>
  <pageSetup paperSize="9" orientation="portrait" r:id="rId4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D8188-8742-4B33-B477-9EBAEBCB5437}">
  <sheetPr>
    <tabColor rgb="FF92D050"/>
  </sheetPr>
  <dimension ref="A1:J89"/>
  <sheetViews>
    <sheetView topLeftCell="A70" zoomScale="80" zoomScaleNormal="80" workbookViewId="0">
      <selection activeCell="C12" sqref="C12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  <col min="8" max="8" width="17.7109375" customWidth="1"/>
    <col min="9" max="9" width="14.4257812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335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98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99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100" t="s">
        <v>6</v>
      </c>
      <c r="D6" s="7" t="s">
        <v>152</v>
      </c>
      <c r="E6" s="8" t="s">
        <v>68</v>
      </c>
    </row>
    <row r="7" spans="1:10" ht="42" customHeight="1" thickBot="1" x14ac:dyDescent="0.3">
      <c r="A7" s="140"/>
      <c r="B7" s="125"/>
      <c r="C7" s="101" t="s">
        <v>118</v>
      </c>
      <c r="D7" s="45"/>
      <c r="E7" s="11">
        <v>0</v>
      </c>
      <c r="I7" s="49">
        <f>E7+E9+E11+E13+E15+E19+E22+E24+E26+E30+E36+E38+E40+E42+E44+E46+E48+E51+E54+E56+E59+E66+E68+E70+E72+E74+E76+E78+E80+E82</f>
        <v>35</v>
      </c>
      <c r="J7" t="s">
        <v>175</v>
      </c>
    </row>
    <row r="8" spans="1:10" ht="31.5" x14ac:dyDescent="0.25">
      <c r="A8" s="139" t="s">
        <v>7</v>
      </c>
      <c r="B8" s="124" t="s">
        <v>117</v>
      </c>
      <c r="C8" s="100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101" t="s">
        <v>119</v>
      </c>
      <c r="D9" s="45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100" t="s">
        <v>120</v>
      </c>
      <c r="D10" s="153"/>
      <c r="E10" s="8" t="s">
        <v>70</v>
      </c>
    </row>
    <row r="11" spans="1:10" ht="63.75" thickBot="1" x14ac:dyDescent="0.3">
      <c r="A11" s="140"/>
      <c r="B11" s="125"/>
      <c r="C11" s="101" t="s">
        <v>71</v>
      </c>
      <c r="D11" s="111"/>
      <c r="E11" s="11">
        <v>0</v>
      </c>
    </row>
    <row r="12" spans="1:10" ht="63" customHeight="1" x14ac:dyDescent="0.25">
      <c r="A12" s="139" t="s">
        <v>9</v>
      </c>
      <c r="B12" s="132" t="s">
        <v>122</v>
      </c>
      <c r="C12" s="100" t="s">
        <v>10</v>
      </c>
      <c r="D12" s="110">
        <v>51</v>
      </c>
      <c r="E12" s="8" t="s">
        <v>75</v>
      </c>
    </row>
    <row r="13" spans="1:10" ht="161.25" customHeight="1" thickBot="1" x14ac:dyDescent="0.3">
      <c r="A13" s="140"/>
      <c r="B13" s="144"/>
      <c r="C13" s="101" t="s">
        <v>11</v>
      </c>
      <c r="D13" s="111"/>
      <c r="E13" s="11">
        <v>3</v>
      </c>
      <c r="F13" s="30" t="s">
        <v>123</v>
      </c>
    </row>
    <row r="14" spans="1:10" ht="210.75" customHeight="1" x14ac:dyDescent="0.25">
      <c r="A14" s="139" t="s">
        <v>12</v>
      </c>
      <c r="B14" s="97" t="s">
        <v>124</v>
      </c>
      <c r="C14" s="100" t="s">
        <v>77</v>
      </c>
      <c r="D14" s="7" t="s">
        <v>179</v>
      </c>
      <c r="E14" s="8" t="s">
        <v>78</v>
      </c>
    </row>
    <row r="15" spans="1:10" ht="15.75" x14ac:dyDescent="0.25">
      <c r="A15" s="141"/>
      <c r="B15" s="14" t="s">
        <v>14</v>
      </c>
      <c r="C15" s="104" t="s">
        <v>13</v>
      </c>
      <c r="D15" s="2" t="s">
        <v>180</v>
      </c>
      <c r="E15" s="136">
        <v>3</v>
      </c>
    </row>
    <row r="16" spans="1:10" ht="15.75" x14ac:dyDescent="0.25">
      <c r="A16" s="141"/>
      <c r="B16" s="14" t="s">
        <v>15</v>
      </c>
      <c r="C16" s="104" t="s">
        <v>13</v>
      </c>
      <c r="D16" s="48" t="s">
        <v>181</v>
      </c>
      <c r="E16" s="142"/>
    </row>
    <row r="17" spans="1:5" ht="16.5" thickBot="1" x14ac:dyDescent="0.3">
      <c r="A17" s="140"/>
      <c r="B17" s="15" t="s">
        <v>16</v>
      </c>
      <c r="C17" s="101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97" t="s">
        <v>125</v>
      </c>
      <c r="C18" s="100" t="s">
        <v>19</v>
      </c>
      <c r="D18" s="7" t="s">
        <v>182</v>
      </c>
      <c r="E18" s="8" t="s">
        <v>114</v>
      </c>
    </row>
    <row r="19" spans="1:5" ht="15.75" x14ac:dyDescent="0.25">
      <c r="A19" s="141"/>
      <c r="B19" s="14" t="s">
        <v>15</v>
      </c>
      <c r="C19" s="104" t="s">
        <v>13</v>
      </c>
      <c r="D19" s="2" t="s">
        <v>182</v>
      </c>
      <c r="E19" s="136">
        <v>1</v>
      </c>
    </row>
    <row r="20" spans="1:5" ht="16.5" thickBot="1" x14ac:dyDescent="0.3">
      <c r="A20" s="140"/>
      <c r="B20" s="15" t="s">
        <v>16</v>
      </c>
      <c r="C20" s="101" t="s">
        <v>13</v>
      </c>
      <c r="D20" s="10"/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103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97" t="s">
        <v>22</v>
      </c>
      <c r="C25" s="100" t="s">
        <v>19</v>
      </c>
      <c r="D25" s="7" t="s">
        <v>183</v>
      </c>
      <c r="E25" s="8" t="s">
        <v>106</v>
      </c>
    </row>
    <row r="26" spans="1:5" ht="15.75" x14ac:dyDescent="0.25">
      <c r="A26" s="138"/>
      <c r="B26" s="14" t="s">
        <v>16</v>
      </c>
      <c r="C26" s="104" t="s">
        <v>13</v>
      </c>
      <c r="D26" s="2" t="s">
        <v>183</v>
      </c>
      <c r="E26" s="136">
        <v>1</v>
      </c>
    </row>
    <row r="27" spans="1:5" ht="15.75" x14ac:dyDescent="0.25">
      <c r="A27" s="138"/>
      <c r="B27" s="14" t="s">
        <v>23</v>
      </c>
      <c r="C27" s="104" t="s">
        <v>13</v>
      </c>
      <c r="D27" s="2">
        <v>0</v>
      </c>
      <c r="E27" s="142"/>
    </row>
    <row r="28" spans="1:5" ht="16.5" thickBot="1" x14ac:dyDescent="0.3">
      <c r="A28" s="123"/>
      <c r="B28" s="15" t="s">
        <v>24</v>
      </c>
      <c r="C28" s="101" t="s">
        <v>13</v>
      </c>
      <c r="D28" s="10">
        <v>0</v>
      </c>
      <c r="E28" s="137"/>
    </row>
    <row r="29" spans="1:5" ht="267.75" x14ac:dyDescent="0.25">
      <c r="A29" s="122" t="s">
        <v>25</v>
      </c>
      <c r="B29" s="97" t="s">
        <v>26</v>
      </c>
      <c r="C29" s="100" t="s">
        <v>19</v>
      </c>
      <c r="D29" s="7" t="s">
        <v>184</v>
      </c>
      <c r="E29" s="8" t="s">
        <v>107</v>
      </c>
    </row>
    <row r="30" spans="1:5" ht="15.75" x14ac:dyDescent="0.25">
      <c r="A30" s="138"/>
      <c r="B30" s="14" t="s">
        <v>27</v>
      </c>
      <c r="C30" s="104" t="s">
        <v>13</v>
      </c>
      <c r="D30" s="2" t="s">
        <v>184</v>
      </c>
      <c r="E30" s="136">
        <v>1</v>
      </c>
    </row>
    <row r="31" spans="1:5" ht="15.75" x14ac:dyDescent="0.25">
      <c r="A31" s="138"/>
      <c r="B31" s="14" t="s">
        <v>28</v>
      </c>
      <c r="C31" s="104" t="s">
        <v>13</v>
      </c>
      <c r="D31" s="2">
        <v>0</v>
      </c>
      <c r="E31" s="142"/>
    </row>
    <row r="32" spans="1:5" ht="16.5" thickBot="1" x14ac:dyDescent="0.3">
      <c r="A32" s="123"/>
      <c r="B32" s="15" t="s">
        <v>29</v>
      </c>
      <c r="C32" s="101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97" t="s">
        <v>138</v>
      </c>
      <c r="C33" s="100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104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104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101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103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185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1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 t="s">
        <v>186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1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187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100" t="s">
        <v>81</v>
      </c>
      <c r="D49" s="110" t="s">
        <v>185</v>
      </c>
      <c r="E49" s="134" t="s">
        <v>113</v>
      </c>
    </row>
    <row r="50" spans="1:5" ht="48" thickBot="1" x14ac:dyDescent="0.3">
      <c r="A50" s="141"/>
      <c r="B50" s="133"/>
      <c r="C50" s="104" t="s">
        <v>41</v>
      </c>
      <c r="D50" s="111"/>
      <c r="E50" s="135"/>
    </row>
    <row r="51" spans="1:5" ht="15.75" x14ac:dyDescent="0.25">
      <c r="A51" s="141"/>
      <c r="B51" s="14" t="s">
        <v>16</v>
      </c>
      <c r="C51" s="104" t="s">
        <v>44</v>
      </c>
      <c r="D51" s="2"/>
      <c r="E51" s="136">
        <v>1</v>
      </c>
    </row>
    <row r="52" spans="1:5" ht="30" customHeight="1" thickBot="1" x14ac:dyDescent="0.3">
      <c r="A52" s="140"/>
      <c r="B52" s="15" t="s">
        <v>33</v>
      </c>
      <c r="C52" s="101" t="s">
        <v>44</v>
      </c>
      <c r="D52" s="10" t="s">
        <v>185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97" t="s">
        <v>130</v>
      </c>
      <c r="C55" s="100" t="s">
        <v>19</v>
      </c>
      <c r="D55" s="7" t="s">
        <v>185</v>
      </c>
      <c r="E55" s="8" t="s">
        <v>83</v>
      </c>
    </row>
    <row r="56" spans="1:5" ht="15.75" x14ac:dyDescent="0.25">
      <c r="A56" s="141"/>
      <c r="B56" s="14" t="s">
        <v>16</v>
      </c>
      <c r="C56" s="104" t="s">
        <v>44</v>
      </c>
      <c r="D56" s="2"/>
      <c r="E56" s="136">
        <v>1</v>
      </c>
    </row>
    <row r="57" spans="1:5" ht="27" customHeight="1" thickBot="1" x14ac:dyDescent="0.3">
      <c r="A57" s="140"/>
      <c r="B57" s="15" t="s">
        <v>33</v>
      </c>
      <c r="C57" s="101" t="s">
        <v>44</v>
      </c>
      <c r="D57" s="10" t="s">
        <v>185</v>
      </c>
      <c r="E57" s="137"/>
    </row>
    <row r="58" spans="1:5" ht="129.75" customHeight="1" x14ac:dyDescent="0.25">
      <c r="A58" s="122" t="s">
        <v>45</v>
      </c>
      <c r="B58" s="97" t="s">
        <v>129</v>
      </c>
      <c r="C58" s="100" t="s">
        <v>46</v>
      </c>
      <c r="D58" s="109" t="s">
        <v>296</v>
      </c>
      <c r="E58" s="8" t="s">
        <v>84</v>
      </c>
    </row>
    <row r="59" spans="1:5" ht="15.75" x14ac:dyDescent="0.25">
      <c r="A59" s="138"/>
      <c r="B59" s="14" t="s">
        <v>47</v>
      </c>
      <c r="C59" s="104" t="s">
        <v>46</v>
      </c>
      <c r="D59" s="2">
        <v>7.5</v>
      </c>
      <c r="E59" s="136">
        <v>3</v>
      </c>
    </row>
    <row r="60" spans="1:5" ht="15.75" x14ac:dyDescent="0.25">
      <c r="A60" s="138"/>
      <c r="B60" s="14" t="s">
        <v>48</v>
      </c>
      <c r="C60" s="104" t="s">
        <v>46</v>
      </c>
      <c r="D60" s="2">
        <v>12.4</v>
      </c>
      <c r="E60" s="142"/>
    </row>
    <row r="61" spans="1:5" ht="15.75" x14ac:dyDescent="0.25">
      <c r="A61" s="138"/>
      <c r="B61" s="14" t="s">
        <v>49</v>
      </c>
      <c r="C61" s="104" t="s">
        <v>46</v>
      </c>
      <c r="D61" s="2">
        <v>38.1</v>
      </c>
      <c r="E61" s="142"/>
    </row>
    <row r="62" spans="1:5" ht="15.75" x14ac:dyDescent="0.25">
      <c r="A62" s="138"/>
      <c r="B62" s="14" t="s">
        <v>50</v>
      </c>
      <c r="C62" s="104" t="s">
        <v>46</v>
      </c>
      <c r="D62" s="2">
        <v>46.6</v>
      </c>
      <c r="E62" s="142"/>
    </row>
    <row r="63" spans="1:5" ht="15.75" x14ac:dyDescent="0.25">
      <c r="A63" s="138"/>
      <c r="B63" s="14" t="s">
        <v>51</v>
      </c>
      <c r="C63" s="104" t="s">
        <v>46</v>
      </c>
      <c r="D63" s="2">
        <v>8.5</v>
      </c>
      <c r="E63" s="142"/>
    </row>
    <row r="64" spans="1:5" ht="20.25" customHeight="1" thickBot="1" x14ac:dyDescent="0.3">
      <c r="A64" s="123"/>
      <c r="B64" s="15" t="s">
        <v>52</v>
      </c>
      <c r="C64" s="101" t="s">
        <v>46</v>
      </c>
      <c r="D64" s="10">
        <v>11.7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15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2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1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2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 t="s">
        <v>188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2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189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2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>
        <v>50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2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190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2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4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100" t="s">
        <v>10</v>
      </c>
      <c r="D79" s="7">
        <v>1</v>
      </c>
      <c r="E79" s="8" t="s">
        <v>94</v>
      </c>
    </row>
    <row r="80" spans="1:5" ht="95.25" thickBot="1" x14ac:dyDescent="0.3">
      <c r="A80" s="123"/>
      <c r="B80" s="125"/>
      <c r="C80" s="101" t="s">
        <v>95</v>
      </c>
      <c r="D80" s="10"/>
      <c r="E80" s="11">
        <v>1</v>
      </c>
    </row>
    <row r="81" spans="1:5" ht="63" x14ac:dyDescent="0.25">
      <c r="A81" s="122" t="s">
        <v>63</v>
      </c>
      <c r="B81" s="124" t="s">
        <v>133</v>
      </c>
      <c r="C81" s="100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101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56" t="s">
        <v>66</v>
      </c>
      <c r="C85" s="120"/>
      <c r="D85" s="120"/>
      <c r="E85" s="120"/>
    </row>
    <row r="86" spans="1:5" ht="37.5" customHeight="1" thickBot="1" x14ac:dyDescent="0.3">
      <c r="A86" s="118"/>
      <c r="B86" s="120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f>E7+E9+E11+E13+E15+E19+E22+E24+E26+E30+E36+E38+E40+E42+E44+E46+E48+E51+E54+E56+E59+E66+E68+E70+E72+E74+E76+E78+E80+E82</f>
        <v>35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10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D49:D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4ABB3-222B-496E-B0B1-730024E4C23D}">
  <sheetPr>
    <tabColor rgb="FF92D050"/>
  </sheetPr>
  <dimension ref="A1:J89"/>
  <sheetViews>
    <sheetView topLeftCell="A73" workbookViewId="0">
      <selection activeCell="D55" sqref="D55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286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98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99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100" t="s">
        <v>6</v>
      </c>
      <c r="D6" s="7" t="s">
        <v>152</v>
      </c>
      <c r="E6" s="8" t="s">
        <v>68</v>
      </c>
    </row>
    <row r="7" spans="1:10" ht="42" customHeight="1" thickBot="1" x14ac:dyDescent="0.3">
      <c r="A7" s="140"/>
      <c r="B7" s="125"/>
      <c r="C7" s="101" t="s">
        <v>118</v>
      </c>
      <c r="D7" s="10"/>
      <c r="E7" s="11">
        <v>0</v>
      </c>
      <c r="I7" s="94">
        <f>E7+E9+E11+E13+E15+E19+E22+E24+E26+E30+E36+E38+E40+E42+E44+E46+E48+E51+E54+E56+E59+E66+E68+E70+E72+E74+E76+E78+E80+E82</f>
        <v>19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100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101" t="s">
        <v>119</v>
      </c>
      <c r="D9" s="107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100" t="s">
        <v>120</v>
      </c>
      <c r="D10" s="164"/>
      <c r="E10" s="8" t="s">
        <v>70</v>
      </c>
    </row>
    <row r="11" spans="1:10" ht="63.75" thickBot="1" x14ac:dyDescent="0.3">
      <c r="A11" s="140"/>
      <c r="B11" s="125"/>
      <c r="C11" s="101" t="s">
        <v>71</v>
      </c>
      <c r="D11" s="111"/>
      <c r="E11" s="11">
        <v>0</v>
      </c>
    </row>
    <row r="12" spans="1:10" ht="63" customHeight="1" x14ac:dyDescent="0.25">
      <c r="A12" s="139" t="s">
        <v>9</v>
      </c>
      <c r="B12" s="132" t="s">
        <v>122</v>
      </c>
      <c r="C12" s="100" t="s">
        <v>10</v>
      </c>
      <c r="D12" s="110">
        <v>23</v>
      </c>
      <c r="E12" s="8" t="s">
        <v>75</v>
      </c>
    </row>
    <row r="13" spans="1:10" ht="161.25" customHeight="1" thickBot="1" x14ac:dyDescent="0.3">
      <c r="A13" s="140"/>
      <c r="B13" s="144"/>
      <c r="C13" s="101" t="s">
        <v>11</v>
      </c>
      <c r="D13" s="111"/>
      <c r="E13" s="11">
        <v>1</v>
      </c>
      <c r="F13" s="30"/>
    </row>
    <row r="14" spans="1:10" ht="210.75" customHeight="1" thickBot="1" x14ac:dyDescent="0.3">
      <c r="A14" s="139" t="s">
        <v>12</v>
      </c>
      <c r="B14" s="97" t="s">
        <v>124</v>
      </c>
      <c r="C14" s="100" t="s">
        <v>77</v>
      </c>
      <c r="D14" s="7" t="s">
        <v>288</v>
      </c>
      <c r="E14" s="8" t="s">
        <v>78</v>
      </c>
    </row>
    <row r="15" spans="1:10" ht="15.75" x14ac:dyDescent="0.25">
      <c r="A15" s="141"/>
      <c r="B15" s="14" t="s">
        <v>14</v>
      </c>
      <c r="C15" s="104" t="s">
        <v>13</v>
      </c>
      <c r="D15" s="7" t="s">
        <v>288</v>
      </c>
      <c r="E15" s="136">
        <v>1</v>
      </c>
    </row>
    <row r="16" spans="1:10" ht="15.75" x14ac:dyDescent="0.25">
      <c r="A16" s="141"/>
      <c r="B16" s="14" t="s">
        <v>15</v>
      </c>
      <c r="C16" s="104" t="s">
        <v>13</v>
      </c>
      <c r="D16" s="2">
        <v>0</v>
      </c>
      <c r="E16" s="142"/>
    </row>
    <row r="17" spans="1:5" ht="16.5" thickBot="1" x14ac:dyDescent="0.3">
      <c r="A17" s="140"/>
      <c r="B17" s="15" t="s">
        <v>16</v>
      </c>
      <c r="C17" s="101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97" t="s">
        <v>125</v>
      </c>
      <c r="C18" s="100" t="s">
        <v>19</v>
      </c>
      <c r="D18" s="7">
        <v>0</v>
      </c>
      <c r="E18" s="8" t="s">
        <v>114</v>
      </c>
    </row>
    <row r="19" spans="1:5" ht="15.75" x14ac:dyDescent="0.25">
      <c r="A19" s="141"/>
      <c r="B19" s="14" t="s">
        <v>15</v>
      </c>
      <c r="C19" s="104" t="s">
        <v>13</v>
      </c>
      <c r="D19" s="2">
        <v>0</v>
      </c>
      <c r="E19" s="136">
        <v>0</v>
      </c>
    </row>
    <row r="20" spans="1:5" ht="16.5" thickBot="1" x14ac:dyDescent="0.3">
      <c r="A20" s="140"/>
      <c r="B20" s="15" t="s">
        <v>16</v>
      </c>
      <c r="C20" s="101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103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97" t="s">
        <v>22</v>
      </c>
      <c r="C25" s="100" t="s">
        <v>19</v>
      </c>
      <c r="D25" s="2" t="s">
        <v>289</v>
      </c>
      <c r="E25" s="8" t="s">
        <v>106</v>
      </c>
    </row>
    <row r="26" spans="1:5" ht="15.75" x14ac:dyDescent="0.25">
      <c r="A26" s="138"/>
      <c r="B26" s="14" t="s">
        <v>16</v>
      </c>
      <c r="C26" s="104" t="s">
        <v>13</v>
      </c>
      <c r="D26" s="2" t="s">
        <v>289</v>
      </c>
      <c r="E26" s="136">
        <v>2</v>
      </c>
    </row>
    <row r="27" spans="1:5" ht="15.75" x14ac:dyDescent="0.25">
      <c r="A27" s="138"/>
      <c r="B27" s="14" t="s">
        <v>23</v>
      </c>
      <c r="C27" s="104" t="s">
        <v>13</v>
      </c>
      <c r="D27" s="2" t="s">
        <v>290</v>
      </c>
      <c r="E27" s="142"/>
    </row>
    <row r="28" spans="1:5" ht="16.5" thickBot="1" x14ac:dyDescent="0.3">
      <c r="A28" s="123"/>
      <c r="B28" s="15" t="s">
        <v>24</v>
      </c>
      <c r="C28" s="101" t="s">
        <v>13</v>
      </c>
      <c r="D28" s="10" t="s">
        <v>290</v>
      </c>
      <c r="E28" s="137"/>
    </row>
    <row r="29" spans="1:5" ht="267.75" x14ac:dyDescent="0.25">
      <c r="A29" s="122" t="s">
        <v>25</v>
      </c>
      <c r="B29" s="97" t="s">
        <v>26</v>
      </c>
      <c r="C29" s="100" t="s">
        <v>19</v>
      </c>
      <c r="D29" s="2" t="s">
        <v>289</v>
      </c>
      <c r="E29" s="8" t="s">
        <v>107</v>
      </c>
    </row>
    <row r="30" spans="1:5" ht="15.75" x14ac:dyDescent="0.25">
      <c r="A30" s="138"/>
      <c r="B30" s="14" t="s">
        <v>27</v>
      </c>
      <c r="C30" s="104" t="s">
        <v>13</v>
      </c>
      <c r="D30" s="2" t="s">
        <v>289</v>
      </c>
      <c r="E30" s="136">
        <v>1</v>
      </c>
    </row>
    <row r="31" spans="1:5" ht="15.75" x14ac:dyDescent="0.25">
      <c r="A31" s="138"/>
      <c r="B31" s="14" t="s">
        <v>28</v>
      </c>
      <c r="C31" s="104" t="s">
        <v>13</v>
      </c>
      <c r="D31" s="2"/>
      <c r="E31" s="142"/>
    </row>
    <row r="32" spans="1:5" ht="16.5" thickBot="1" x14ac:dyDescent="0.3">
      <c r="A32" s="123"/>
      <c r="B32" s="15" t="s">
        <v>29</v>
      </c>
      <c r="C32" s="101" t="s">
        <v>13</v>
      </c>
      <c r="D32" s="10"/>
      <c r="E32" s="137"/>
    </row>
    <row r="33" spans="1:5" ht="76.5" customHeight="1" x14ac:dyDescent="0.25">
      <c r="A33" s="122" t="s">
        <v>30</v>
      </c>
      <c r="B33" s="97" t="s">
        <v>138</v>
      </c>
      <c r="C33" s="100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104" t="s">
        <v>32</v>
      </c>
      <c r="D34" s="2"/>
      <c r="E34" s="143"/>
    </row>
    <row r="35" spans="1:5" ht="15.75" x14ac:dyDescent="0.25">
      <c r="A35" s="138"/>
      <c r="B35" s="14" t="s">
        <v>16</v>
      </c>
      <c r="C35" s="104" t="s">
        <v>32</v>
      </c>
      <c r="D35" s="2"/>
      <c r="E35" s="135"/>
    </row>
    <row r="36" spans="1:5" ht="47.25" customHeight="1" thickBot="1" x14ac:dyDescent="0.3">
      <c r="A36" s="123"/>
      <c r="B36" s="15" t="s">
        <v>33</v>
      </c>
      <c r="C36" s="101" t="s">
        <v>32</v>
      </c>
      <c r="D36" s="10"/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103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291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1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292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100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104" t="s">
        <v>41</v>
      </c>
      <c r="D50" s="2">
        <v>0</v>
      </c>
      <c r="E50" s="135"/>
    </row>
    <row r="51" spans="1:5" ht="15.75" x14ac:dyDescent="0.25">
      <c r="A51" s="141"/>
      <c r="B51" s="14" t="s">
        <v>16</v>
      </c>
      <c r="C51" s="104" t="s">
        <v>44</v>
      </c>
      <c r="D51" s="2">
        <v>0</v>
      </c>
      <c r="E51" s="136">
        <v>0</v>
      </c>
    </row>
    <row r="52" spans="1:5" ht="30" customHeight="1" thickBot="1" x14ac:dyDescent="0.3">
      <c r="A52" s="140"/>
      <c r="B52" s="15" t="s">
        <v>33</v>
      </c>
      <c r="C52" s="101" t="s">
        <v>44</v>
      </c>
      <c r="D52" s="10">
        <v>0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97" t="s">
        <v>130</v>
      </c>
      <c r="C55" s="100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104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101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97" t="s">
        <v>129</v>
      </c>
      <c r="C58" s="100" t="s">
        <v>46</v>
      </c>
      <c r="D58" s="109" t="s">
        <v>301</v>
      </c>
      <c r="E58" s="8" t="s">
        <v>84</v>
      </c>
    </row>
    <row r="59" spans="1:5" ht="15.75" x14ac:dyDescent="0.25">
      <c r="A59" s="138"/>
      <c r="B59" s="14" t="s">
        <v>47</v>
      </c>
      <c r="C59" s="104" t="s">
        <v>46</v>
      </c>
      <c r="D59" s="2">
        <v>0</v>
      </c>
      <c r="E59" s="136">
        <v>3</v>
      </c>
    </row>
    <row r="60" spans="1:5" ht="15.75" x14ac:dyDescent="0.25">
      <c r="A60" s="138"/>
      <c r="B60" s="14" t="s">
        <v>48</v>
      </c>
      <c r="C60" s="104" t="s">
        <v>46</v>
      </c>
      <c r="D60" s="71">
        <v>0.55000000000000004</v>
      </c>
      <c r="E60" s="142"/>
    </row>
    <row r="61" spans="1:5" ht="15.75" x14ac:dyDescent="0.25">
      <c r="A61" s="138"/>
      <c r="B61" s="14" t="s">
        <v>49</v>
      </c>
      <c r="C61" s="104" t="s">
        <v>46</v>
      </c>
      <c r="D61" s="71">
        <v>0.54</v>
      </c>
      <c r="E61" s="142"/>
    </row>
    <row r="62" spans="1:5" ht="15.75" x14ac:dyDescent="0.25">
      <c r="A62" s="138"/>
      <c r="B62" s="14" t="s">
        <v>50</v>
      </c>
      <c r="C62" s="104" t="s">
        <v>46</v>
      </c>
      <c r="D62" s="71">
        <v>0.9</v>
      </c>
      <c r="E62" s="142"/>
    </row>
    <row r="63" spans="1:5" ht="15.75" x14ac:dyDescent="0.25">
      <c r="A63" s="138"/>
      <c r="B63" s="14" t="s">
        <v>51</v>
      </c>
      <c r="C63" s="104" t="s">
        <v>46</v>
      </c>
      <c r="D63" s="71">
        <v>0.82</v>
      </c>
      <c r="E63" s="142"/>
    </row>
    <row r="64" spans="1:5" ht="20.25" customHeight="1" thickBot="1" x14ac:dyDescent="0.3">
      <c r="A64" s="123"/>
      <c r="B64" s="15" t="s">
        <v>52</v>
      </c>
      <c r="C64" s="101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 t="s">
        <v>293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1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0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294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1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 t="s">
        <v>294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1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12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100" t="s">
        <v>10</v>
      </c>
      <c r="D79" s="7">
        <v>2</v>
      </c>
      <c r="E79" s="8" t="s">
        <v>94</v>
      </c>
    </row>
    <row r="80" spans="1:5" ht="95.25" thickBot="1" x14ac:dyDescent="0.3">
      <c r="A80" s="123"/>
      <c r="B80" s="125"/>
      <c r="C80" s="101" t="s">
        <v>95</v>
      </c>
      <c r="D80" s="107"/>
      <c r="E80" s="11">
        <v>0</v>
      </c>
    </row>
    <row r="81" spans="1:5" ht="63" x14ac:dyDescent="0.25">
      <c r="A81" s="122" t="s">
        <v>63</v>
      </c>
      <c r="B81" s="124" t="s">
        <v>133</v>
      </c>
      <c r="C81" s="100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101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19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D862B-D72A-4555-BA19-3BB03E5D759A}">
  <sheetPr>
    <tabColor rgb="FF92D050"/>
  </sheetPr>
  <dimension ref="A1:J89"/>
  <sheetViews>
    <sheetView topLeftCell="A70" workbookViewId="0">
      <selection activeCell="D31" sqref="D31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05" t="s">
        <v>273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91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92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88" t="s">
        <v>6</v>
      </c>
      <c r="D6" s="7" t="s">
        <v>152</v>
      </c>
      <c r="E6" s="8" t="s">
        <v>68</v>
      </c>
    </row>
    <row r="7" spans="1:10" ht="42" customHeight="1" thickBot="1" x14ac:dyDescent="0.3">
      <c r="A7" s="140"/>
      <c r="B7" s="125"/>
      <c r="C7" s="89" t="s">
        <v>118</v>
      </c>
      <c r="D7" s="10"/>
      <c r="E7" s="11">
        <v>0</v>
      </c>
      <c r="I7" s="94">
        <f>E7+E9+E11+E13+E15+E19+E22+E24+E26+E30+E36+E38+E40+E42+E44+E46+E48+E51+E54+E56+E59+E66+E68+E70+E72+E74+E76+E78+E80+E82</f>
        <v>15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88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89" t="s">
        <v>119</v>
      </c>
      <c r="D9" s="10"/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88" t="s">
        <v>120</v>
      </c>
      <c r="D10" s="110" t="s">
        <v>274</v>
      </c>
      <c r="E10" s="8" t="s">
        <v>70</v>
      </c>
    </row>
    <row r="11" spans="1:10" ht="63.75" thickBot="1" x14ac:dyDescent="0.3">
      <c r="A11" s="140"/>
      <c r="B11" s="125"/>
      <c r="C11" s="89" t="s">
        <v>71</v>
      </c>
      <c r="D11" s="111"/>
      <c r="E11" s="11">
        <v>1</v>
      </c>
    </row>
    <row r="12" spans="1:10" ht="63" customHeight="1" x14ac:dyDescent="0.25">
      <c r="A12" s="139" t="s">
        <v>9</v>
      </c>
      <c r="B12" s="132" t="s">
        <v>122</v>
      </c>
      <c r="C12" s="88" t="s">
        <v>10</v>
      </c>
      <c r="D12" s="110">
        <v>14</v>
      </c>
      <c r="E12" s="8" t="s">
        <v>75</v>
      </c>
    </row>
    <row r="13" spans="1:10" ht="161.25" customHeight="1" thickBot="1" x14ac:dyDescent="0.3">
      <c r="A13" s="140"/>
      <c r="B13" s="144"/>
      <c r="C13" s="89" t="s">
        <v>11</v>
      </c>
      <c r="D13" s="111"/>
      <c r="E13" s="11">
        <v>0</v>
      </c>
      <c r="F13" s="30"/>
    </row>
    <row r="14" spans="1:10" ht="210.75" customHeight="1" x14ac:dyDescent="0.25">
      <c r="A14" s="139" t="s">
        <v>12</v>
      </c>
      <c r="B14" s="87" t="s">
        <v>124</v>
      </c>
      <c r="C14" s="88" t="s">
        <v>77</v>
      </c>
      <c r="D14" s="7" t="s">
        <v>275</v>
      </c>
      <c r="E14" s="8" t="s">
        <v>78</v>
      </c>
    </row>
    <row r="15" spans="1:10" ht="15.75" x14ac:dyDescent="0.25">
      <c r="A15" s="141"/>
      <c r="B15" s="14" t="s">
        <v>14</v>
      </c>
      <c r="C15" s="86" t="s">
        <v>13</v>
      </c>
      <c r="D15" s="2" t="s">
        <v>276</v>
      </c>
      <c r="E15" s="136">
        <v>6</v>
      </c>
    </row>
    <row r="16" spans="1:10" ht="15.75" x14ac:dyDescent="0.25">
      <c r="A16" s="141"/>
      <c r="B16" s="14" t="s">
        <v>15</v>
      </c>
      <c r="C16" s="86" t="s">
        <v>13</v>
      </c>
      <c r="D16" s="2" t="s">
        <v>277</v>
      </c>
      <c r="E16" s="142"/>
    </row>
    <row r="17" spans="1:5" ht="16.5" thickBot="1" x14ac:dyDescent="0.3">
      <c r="A17" s="140"/>
      <c r="B17" s="15" t="s">
        <v>16</v>
      </c>
      <c r="C17" s="89" t="s">
        <v>13</v>
      </c>
      <c r="D17" s="106" t="s">
        <v>278</v>
      </c>
      <c r="E17" s="137"/>
    </row>
    <row r="18" spans="1:5" ht="282.75" customHeight="1" x14ac:dyDescent="0.25">
      <c r="A18" s="139" t="s">
        <v>17</v>
      </c>
      <c r="B18" s="87" t="s">
        <v>125</v>
      </c>
      <c r="C18" s="88" t="s">
        <v>19</v>
      </c>
      <c r="D18" s="7" t="s">
        <v>278</v>
      </c>
      <c r="E18" s="8" t="s">
        <v>114</v>
      </c>
    </row>
    <row r="19" spans="1:5" ht="15.75" x14ac:dyDescent="0.25">
      <c r="A19" s="141"/>
      <c r="B19" s="14" t="s">
        <v>15</v>
      </c>
      <c r="C19" s="86" t="s">
        <v>13</v>
      </c>
      <c r="D19" s="2" t="s">
        <v>278</v>
      </c>
      <c r="E19" s="136">
        <v>1</v>
      </c>
    </row>
    <row r="20" spans="1:5" ht="16.5" thickBot="1" x14ac:dyDescent="0.3">
      <c r="A20" s="140"/>
      <c r="B20" s="15" t="s">
        <v>16</v>
      </c>
      <c r="C20" s="89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 t="s">
        <v>152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90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 t="s">
        <v>152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87" t="s">
        <v>22</v>
      </c>
      <c r="C25" s="88" t="s">
        <v>19</v>
      </c>
      <c r="D25" s="7" t="s">
        <v>279</v>
      </c>
      <c r="E25" s="8" t="s">
        <v>106</v>
      </c>
    </row>
    <row r="26" spans="1:5" ht="15.75" x14ac:dyDescent="0.25">
      <c r="A26" s="138"/>
      <c r="B26" s="14" t="s">
        <v>16</v>
      </c>
      <c r="C26" s="86" t="s">
        <v>13</v>
      </c>
      <c r="D26" s="2">
        <v>0</v>
      </c>
      <c r="E26" s="136">
        <v>0</v>
      </c>
    </row>
    <row r="27" spans="1:5" ht="15.75" x14ac:dyDescent="0.25">
      <c r="A27" s="138"/>
      <c r="B27" s="14" t="s">
        <v>23</v>
      </c>
      <c r="C27" s="86" t="s">
        <v>13</v>
      </c>
      <c r="D27" s="2">
        <v>0</v>
      </c>
      <c r="E27" s="142"/>
    </row>
    <row r="28" spans="1:5" ht="16.5" thickBot="1" x14ac:dyDescent="0.3">
      <c r="A28" s="123"/>
      <c r="B28" s="15" t="s">
        <v>24</v>
      </c>
      <c r="C28" s="89" t="s">
        <v>13</v>
      </c>
      <c r="D28" s="10">
        <v>0</v>
      </c>
      <c r="E28" s="137"/>
    </row>
    <row r="29" spans="1:5" ht="267.75" x14ac:dyDescent="0.25">
      <c r="A29" s="122" t="s">
        <v>25</v>
      </c>
      <c r="B29" s="87" t="s">
        <v>26</v>
      </c>
      <c r="C29" s="88" t="s">
        <v>19</v>
      </c>
      <c r="D29" s="7" t="s">
        <v>280</v>
      </c>
      <c r="E29" s="8" t="s">
        <v>107</v>
      </c>
    </row>
    <row r="30" spans="1:5" ht="15.75" x14ac:dyDescent="0.25">
      <c r="A30" s="138"/>
      <c r="B30" s="14" t="s">
        <v>27</v>
      </c>
      <c r="C30" s="86" t="s">
        <v>13</v>
      </c>
      <c r="D30" s="2">
        <v>11</v>
      </c>
      <c r="E30" s="136">
        <v>0</v>
      </c>
    </row>
    <row r="31" spans="1:5" ht="15.75" x14ac:dyDescent="0.25">
      <c r="A31" s="138"/>
      <c r="B31" s="14" t="s">
        <v>28</v>
      </c>
      <c r="C31" s="86" t="s">
        <v>13</v>
      </c>
      <c r="D31" s="2">
        <v>0</v>
      </c>
      <c r="E31" s="142"/>
    </row>
    <row r="32" spans="1:5" ht="16.5" thickBot="1" x14ac:dyDescent="0.3">
      <c r="A32" s="123"/>
      <c r="B32" s="15" t="s">
        <v>29</v>
      </c>
      <c r="C32" s="89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87" t="s">
        <v>138</v>
      </c>
      <c r="C33" s="88" t="s">
        <v>31</v>
      </c>
      <c r="D33" s="7" t="s">
        <v>152</v>
      </c>
      <c r="E33" s="134" t="s">
        <v>108</v>
      </c>
    </row>
    <row r="34" spans="1:5" ht="15.75" x14ac:dyDescent="0.25">
      <c r="A34" s="138"/>
      <c r="B34" s="14" t="s">
        <v>15</v>
      </c>
      <c r="C34" s="86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86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89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 t="s">
        <v>152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90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 t="s">
        <v>152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281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1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 t="s">
        <v>152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152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0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152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0</v>
      </c>
    </row>
    <row r="49" spans="1:7" ht="63" customHeight="1" x14ac:dyDescent="0.25">
      <c r="A49" s="139" t="s">
        <v>40</v>
      </c>
      <c r="B49" s="132" t="s">
        <v>145</v>
      </c>
      <c r="C49" s="88" t="s">
        <v>81</v>
      </c>
      <c r="D49" s="7" t="s">
        <v>152</v>
      </c>
      <c r="E49" s="134" t="s">
        <v>113</v>
      </c>
    </row>
    <row r="50" spans="1:7" ht="47.25" x14ac:dyDescent="0.25">
      <c r="A50" s="141"/>
      <c r="B50" s="133"/>
      <c r="C50" s="86" t="s">
        <v>41</v>
      </c>
      <c r="D50" s="2">
        <v>0</v>
      </c>
      <c r="E50" s="135"/>
    </row>
    <row r="51" spans="1:7" ht="15.75" x14ac:dyDescent="0.25">
      <c r="A51" s="141"/>
      <c r="B51" s="14" t="s">
        <v>16</v>
      </c>
      <c r="C51" s="86" t="s">
        <v>44</v>
      </c>
      <c r="D51" s="2">
        <v>0</v>
      </c>
      <c r="E51" s="136">
        <v>0</v>
      </c>
    </row>
    <row r="52" spans="1:7" ht="30" customHeight="1" thickBot="1" x14ac:dyDescent="0.3">
      <c r="A52" s="140"/>
      <c r="B52" s="15" t="s">
        <v>33</v>
      </c>
      <c r="C52" s="89" t="s">
        <v>44</v>
      </c>
      <c r="D52" s="10">
        <v>0</v>
      </c>
      <c r="E52" s="137"/>
    </row>
    <row r="53" spans="1:7" ht="125.25" customHeight="1" x14ac:dyDescent="0.25">
      <c r="A53" s="139" t="s">
        <v>42</v>
      </c>
      <c r="B53" s="124" t="s">
        <v>131</v>
      </c>
      <c r="C53" s="126" t="s">
        <v>10</v>
      </c>
      <c r="D53" s="110" t="s">
        <v>152</v>
      </c>
      <c r="E53" s="8" t="s">
        <v>82</v>
      </c>
    </row>
    <row r="54" spans="1:7" ht="29.25" customHeight="1" thickBot="1" x14ac:dyDescent="0.3">
      <c r="A54" s="140"/>
      <c r="B54" s="125"/>
      <c r="C54" s="127"/>
      <c r="D54" s="111"/>
      <c r="E54" s="11">
        <v>0</v>
      </c>
    </row>
    <row r="55" spans="1:7" ht="94.5" customHeight="1" x14ac:dyDescent="0.25">
      <c r="A55" s="139" t="s">
        <v>43</v>
      </c>
      <c r="B55" s="87" t="s">
        <v>130</v>
      </c>
      <c r="C55" s="88" t="s">
        <v>19</v>
      </c>
      <c r="D55" s="7" t="s">
        <v>152</v>
      </c>
      <c r="E55" s="8" t="s">
        <v>83</v>
      </c>
    </row>
    <row r="56" spans="1:7" ht="15.75" x14ac:dyDescent="0.25">
      <c r="A56" s="141"/>
      <c r="B56" s="14" t="s">
        <v>16</v>
      </c>
      <c r="C56" s="86" t="s">
        <v>44</v>
      </c>
      <c r="D56" s="2">
        <v>0</v>
      </c>
      <c r="E56" s="136">
        <v>0</v>
      </c>
    </row>
    <row r="57" spans="1:7" ht="27" customHeight="1" thickBot="1" x14ac:dyDescent="0.3">
      <c r="A57" s="140"/>
      <c r="B57" s="15" t="s">
        <v>33</v>
      </c>
      <c r="C57" s="89" t="s">
        <v>44</v>
      </c>
      <c r="D57" s="10">
        <v>0</v>
      </c>
      <c r="E57" s="137"/>
    </row>
    <row r="58" spans="1:7" ht="129.75" customHeight="1" x14ac:dyDescent="0.25">
      <c r="A58" s="122" t="s">
        <v>45</v>
      </c>
      <c r="B58" s="87" t="s">
        <v>129</v>
      </c>
      <c r="C58" s="88" t="s">
        <v>46</v>
      </c>
      <c r="D58" s="109" t="s">
        <v>298</v>
      </c>
      <c r="E58" s="8" t="s">
        <v>84</v>
      </c>
      <c r="F58" t="s">
        <v>297</v>
      </c>
      <c r="G58">
        <f>(60*144)/100</f>
        <v>86.4</v>
      </c>
    </row>
    <row r="59" spans="1:7" ht="15.75" x14ac:dyDescent="0.25">
      <c r="A59" s="138"/>
      <c r="B59" s="14" t="s">
        <v>47</v>
      </c>
      <c r="C59" s="86" t="s">
        <v>46</v>
      </c>
      <c r="D59" s="2">
        <v>0</v>
      </c>
      <c r="E59" s="136">
        <v>3</v>
      </c>
    </row>
    <row r="60" spans="1:7" ht="15.75" x14ac:dyDescent="0.25">
      <c r="A60" s="138"/>
      <c r="B60" s="14" t="s">
        <v>48</v>
      </c>
      <c r="C60" s="86" t="s">
        <v>46</v>
      </c>
      <c r="D60" s="2">
        <v>0</v>
      </c>
      <c r="E60" s="142"/>
    </row>
    <row r="61" spans="1:7" ht="15.75" x14ac:dyDescent="0.25">
      <c r="A61" s="138"/>
      <c r="B61" s="14" t="s">
        <v>49</v>
      </c>
      <c r="C61" s="86" t="s">
        <v>46</v>
      </c>
      <c r="D61" s="71">
        <v>0.25</v>
      </c>
      <c r="E61" s="142"/>
    </row>
    <row r="62" spans="1:7" ht="15.75" x14ac:dyDescent="0.25">
      <c r="A62" s="138"/>
      <c r="B62" s="14" t="s">
        <v>50</v>
      </c>
      <c r="C62" s="86" t="s">
        <v>46</v>
      </c>
      <c r="D62" s="71">
        <v>0.35</v>
      </c>
      <c r="E62" s="142"/>
    </row>
    <row r="63" spans="1:7" ht="15.75" x14ac:dyDescent="0.25">
      <c r="A63" s="138"/>
      <c r="B63" s="14" t="s">
        <v>51</v>
      </c>
      <c r="C63" s="86" t="s">
        <v>46</v>
      </c>
      <c r="D63" s="2">
        <v>0</v>
      </c>
      <c r="E63" s="142"/>
    </row>
    <row r="64" spans="1:7" ht="20.25" customHeight="1" thickBot="1" x14ac:dyDescent="0.3">
      <c r="A64" s="123"/>
      <c r="B64" s="15" t="s">
        <v>52</v>
      </c>
      <c r="C64" s="89" t="s">
        <v>46</v>
      </c>
      <c r="D64" s="10">
        <v>0</v>
      </c>
      <c r="E64" s="137"/>
    </row>
    <row r="65" spans="1:10" ht="94.5" customHeight="1" x14ac:dyDescent="0.25">
      <c r="A65" s="130" t="s">
        <v>53</v>
      </c>
      <c r="B65" s="128" t="s">
        <v>88</v>
      </c>
      <c r="C65" s="115" t="s">
        <v>46</v>
      </c>
      <c r="D65" s="110">
        <v>0</v>
      </c>
      <c r="E65" s="8" t="s">
        <v>85</v>
      </c>
    </row>
    <row r="66" spans="1:10" ht="41.25" customHeight="1" thickBot="1" x14ac:dyDescent="0.3">
      <c r="A66" s="131"/>
      <c r="B66" s="129"/>
      <c r="C66" s="116"/>
      <c r="D66" s="111"/>
      <c r="E66" s="11">
        <v>0</v>
      </c>
    </row>
    <row r="67" spans="1:10" ht="99" customHeight="1" x14ac:dyDescent="0.25">
      <c r="A67" s="122" t="s">
        <v>54</v>
      </c>
      <c r="B67" s="132" t="s">
        <v>87</v>
      </c>
      <c r="C67" s="126" t="s">
        <v>31</v>
      </c>
      <c r="D67" s="110" t="s">
        <v>152</v>
      </c>
      <c r="E67" s="8" t="s">
        <v>86</v>
      </c>
    </row>
    <row r="68" spans="1:10" ht="46.5" customHeight="1" thickBot="1" x14ac:dyDescent="0.3">
      <c r="A68" s="123"/>
      <c r="B68" s="144"/>
      <c r="C68" s="127"/>
      <c r="D68" s="111"/>
      <c r="E68" s="11">
        <v>0</v>
      </c>
    </row>
    <row r="69" spans="1:10" ht="77.25" customHeight="1" x14ac:dyDescent="0.25">
      <c r="A69" s="122" t="s">
        <v>55</v>
      </c>
      <c r="B69" s="124" t="s">
        <v>56</v>
      </c>
      <c r="C69" s="115" t="s">
        <v>90</v>
      </c>
      <c r="D69" s="110" t="s">
        <v>152</v>
      </c>
      <c r="E69" s="8" t="s">
        <v>89</v>
      </c>
    </row>
    <row r="70" spans="1:10" ht="50.25" customHeight="1" thickBot="1" x14ac:dyDescent="0.3">
      <c r="A70" s="123"/>
      <c r="B70" s="125"/>
      <c r="C70" s="116"/>
      <c r="D70" s="111"/>
      <c r="E70" s="11">
        <v>0</v>
      </c>
    </row>
    <row r="71" spans="1:10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282</v>
      </c>
      <c r="E71" s="8" t="s">
        <v>89</v>
      </c>
      <c r="F71" s="157" t="s">
        <v>283</v>
      </c>
      <c r="G71" s="158"/>
      <c r="H71" s="158"/>
      <c r="I71" s="158"/>
      <c r="J71" s="158"/>
    </row>
    <row r="72" spans="1:10" ht="35.25" customHeight="1" thickBot="1" x14ac:dyDescent="0.3">
      <c r="A72" s="123"/>
      <c r="B72" s="125"/>
      <c r="C72" s="116"/>
      <c r="D72" s="111"/>
      <c r="E72" s="11">
        <v>2</v>
      </c>
    </row>
    <row r="73" spans="1:10" ht="75.75" customHeight="1" x14ac:dyDescent="0.25">
      <c r="A73" s="122" t="s">
        <v>58</v>
      </c>
      <c r="B73" s="124" t="s">
        <v>136</v>
      </c>
      <c r="C73" s="126" t="s">
        <v>46</v>
      </c>
      <c r="D73" s="110" t="s">
        <v>284</v>
      </c>
      <c r="E73" s="8" t="s">
        <v>92</v>
      </c>
      <c r="F73" s="159" t="s">
        <v>285</v>
      </c>
      <c r="G73" s="160"/>
      <c r="H73" s="160"/>
      <c r="I73" s="160"/>
      <c r="J73" s="160"/>
    </row>
    <row r="74" spans="1:10" ht="50.25" customHeight="1" thickBot="1" x14ac:dyDescent="0.3">
      <c r="A74" s="123"/>
      <c r="B74" s="125"/>
      <c r="C74" s="127"/>
      <c r="D74" s="111"/>
      <c r="E74" s="11">
        <v>1</v>
      </c>
    </row>
    <row r="75" spans="1:10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152</v>
      </c>
      <c r="E75" s="8" t="s">
        <v>93</v>
      </c>
    </row>
    <row r="76" spans="1:10" ht="54" customHeight="1" thickBot="1" x14ac:dyDescent="0.3">
      <c r="A76" s="123"/>
      <c r="B76" s="125"/>
      <c r="C76" s="127"/>
      <c r="D76" s="111"/>
      <c r="E76" s="11">
        <v>0</v>
      </c>
    </row>
    <row r="77" spans="1:10" ht="79.5" customHeight="1" x14ac:dyDescent="0.25">
      <c r="A77" s="122" t="s">
        <v>60</v>
      </c>
      <c r="B77" s="124" t="s">
        <v>134</v>
      </c>
      <c r="C77" s="126" t="s">
        <v>31</v>
      </c>
      <c r="D77" s="110" t="s">
        <v>152</v>
      </c>
      <c r="E77" s="8" t="s">
        <v>94</v>
      </c>
    </row>
    <row r="78" spans="1:10" ht="37.5" customHeight="1" thickBot="1" x14ac:dyDescent="0.3">
      <c r="A78" s="123"/>
      <c r="B78" s="125"/>
      <c r="C78" s="127"/>
      <c r="D78" s="111"/>
      <c r="E78" s="11">
        <v>0</v>
      </c>
    </row>
    <row r="79" spans="1:10" ht="63.75" customHeight="1" x14ac:dyDescent="0.25">
      <c r="A79" s="122" t="s">
        <v>61</v>
      </c>
      <c r="B79" s="124" t="s">
        <v>62</v>
      </c>
      <c r="C79" s="88" t="s">
        <v>10</v>
      </c>
      <c r="D79" s="7" t="s">
        <v>152</v>
      </c>
      <c r="E79" s="8" t="s">
        <v>94</v>
      </c>
    </row>
    <row r="80" spans="1:10" ht="95.25" thickBot="1" x14ac:dyDescent="0.3">
      <c r="A80" s="123"/>
      <c r="B80" s="125"/>
      <c r="C80" s="89" t="s">
        <v>95</v>
      </c>
      <c r="D80" s="10"/>
      <c r="E80" s="11">
        <v>0</v>
      </c>
    </row>
    <row r="81" spans="1:5" ht="63" x14ac:dyDescent="0.25">
      <c r="A81" s="122" t="s">
        <v>63</v>
      </c>
      <c r="B81" s="124" t="s">
        <v>133</v>
      </c>
      <c r="C81" s="88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89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15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11"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F71:J71"/>
    <mergeCell ref="A73:A74"/>
    <mergeCell ref="B73:B74"/>
    <mergeCell ref="C73:C74"/>
    <mergeCell ref="D73:D74"/>
    <mergeCell ref="F73:J73"/>
    <mergeCell ref="A67:A68"/>
    <mergeCell ref="B67:B68"/>
    <mergeCell ref="C67:C68"/>
    <mergeCell ref="D67:D68"/>
    <mergeCell ref="A69:A70"/>
    <mergeCell ref="B69:B70"/>
    <mergeCell ref="C69:C70"/>
    <mergeCell ref="D69:D70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AB54B-BCB7-45AC-826B-3424B3DE5D51}">
  <sheetPr>
    <tabColor rgb="FF92D050"/>
  </sheetPr>
  <dimension ref="A1:J89"/>
  <sheetViews>
    <sheetView topLeftCell="A70" workbookViewId="0">
      <selection activeCell="G13" sqref="G13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195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58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59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55" t="s">
        <v>6</v>
      </c>
      <c r="D6" s="7" t="s">
        <v>150</v>
      </c>
      <c r="E6" s="8" t="s">
        <v>68</v>
      </c>
    </row>
    <row r="7" spans="1:10" ht="42" customHeight="1" thickBot="1" x14ac:dyDescent="0.3">
      <c r="A7" s="140"/>
      <c r="B7" s="125"/>
      <c r="C7" s="56" t="s">
        <v>118</v>
      </c>
      <c r="D7" s="10" t="s">
        <v>152</v>
      </c>
      <c r="E7" s="11">
        <v>1</v>
      </c>
      <c r="I7" s="72">
        <f>E7+E9+E11+E13+E15+E19+E22+E24+E26+E30+E36+E38+E40+E42+E44+E46+E48+E51+E54+E56+E59+E66+E68+E70+E72+E74+E76+E78+E80+E82</f>
        <v>15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55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56" t="s">
        <v>119</v>
      </c>
      <c r="D9" s="10" t="s">
        <v>152</v>
      </c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55" t="s">
        <v>120</v>
      </c>
      <c r="D10" s="110" t="s">
        <v>152</v>
      </c>
      <c r="E10" s="8" t="s">
        <v>70</v>
      </c>
    </row>
    <row r="11" spans="1:10" ht="63.75" thickBot="1" x14ac:dyDescent="0.3">
      <c r="A11" s="140"/>
      <c r="B11" s="125"/>
      <c r="C11" s="56" t="s">
        <v>71</v>
      </c>
      <c r="D11" s="111"/>
      <c r="E11" s="11">
        <v>0</v>
      </c>
    </row>
    <row r="12" spans="1:10" ht="63" customHeight="1" x14ac:dyDescent="0.25">
      <c r="A12" s="139" t="s">
        <v>9</v>
      </c>
      <c r="B12" s="132" t="s">
        <v>122</v>
      </c>
      <c r="C12" s="55" t="s">
        <v>10</v>
      </c>
      <c r="D12" s="162" t="s">
        <v>200</v>
      </c>
      <c r="E12" s="8" t="s">
        <v>75</v>
      </c>
    </row>
    <row r="13" spans="1:10" ht="161.25" customHeight="1" thickBot="1" x14ac:dyDescent="0.3">
      <c r="A13" s="140"/>
      <c r="B13" s="144"/>
      <c r="C13" s="56" t="s">
        <v>11</v>
      </c>
      <c r="D13" s="163"/>
      <c r="E13" s="11">
        <v>1</v>
      </c>
      <c r="F13" s="30" t="s">
        <v>123</v>
      </c>
    </row>
    <row r="14" spans="1:10" ht="210.75" customHeight="1" x14ac:dyDescent="0.25">
      <c r="A14" s="139" t="s">
        <v>12</v>
      </c>
      <c r="B14" s="54" t="s">
        <v>124</v>
      </c>
      <c r="C14" s="55" t="s">
        <v>77</v>
      </c>
      <c r="D14" s="109" t="s">
        <v>311</v>
      </c>
      <c r="E14" s="8" t="s">
        <v>78</v>
      </c>
    </row>
    <row r="15" spans="1:10" ht="15.75" x14ac:dyDescent="0.25">
      <c r="A15" s="141"/>
      <c r="B15" s="14" t="s">
        <v>14</v>
      </c>
      <c r="C15" s="53" t="s">
        <v>13</v>
      </c>
      <c r="D15" s="2">
        <v>47</v>
      </c>
      <c r="E15" s="136">
        <v>1</v>
      </c>
    </row>
    <row r="16" spans="1:10" ht="15.75" x14ac:dyDescent="0.25">
      <c r="A16" s="141"/>
      <c r="B16" s="14" t="s">
        <v>15</v>
      </c>
      <c r="C16" s="53" t="s">
        <v>13</v>
      </c>
      <c r="D16" s="2">
        <v>0</v>
      </c>
      <c r="E16" s="142"/>
    </row>
    <row r="17" spans="1:5" ht="16.5" thickBot="1" x14ac:dyDescent="0.3">
      <c r="A17" s="140"/>
      <c r="B17" s="15" t="s">
        <v>16</v>
      </c>
      <c r="C17" s="56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54" t="s">
        <v>125</v>
      </c>
      <c r="C18" s="55" t="s">
        <v>19</v>
      </c>
      <c r="D18" s="7">
        <v>0</v>
      </c>
      <c r="E18" s="8" t="s">
        <v>114</v>
      </c>
    </row>
    <row r="19" spans="1:5" ht="15.75" x14ac:dyDescent="0.25">
      <c r="A19" s="141"/>
      <c r="B19" s="14" t="s">
        <v>15</v>
      </c>
      <c r="C19" s="53" t="s">
        <v>13</v>
      </c>
      <c r="D19" s="2">
        <v>0</v>
      </c>
      <c r="E19" s="136">
        <v>0</v>
      </c>
    </row>
    <row r="20" spans="1:5" ht="16.5" thickBot="1" x14ac:dyDescent="0.3">
      <c r="A20" s="140"/>
      <c r="B20" s="15" t="s">
        <v>16</v>
      </c>
      <c r="C20" s="56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57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54" t="s">
        <v>22</v>
      </c>
      <c r="C25" s="55" t="s">
        <v>19</v>
      </c>
      <c r="D25" s="7" t="s">
        <v>196</v>
      </c>
      <c r="E25" s="8" t="s">
        <v>106</v>
      </c>
    </row>
    <row r="26" spans="1:5" ht="15.75" x14ac:dyDescent="0.25">
      <c r="A26" s="138"/>
      <c r="B26" s="14" t="s">
        <v>16</v>
      </c>
      <c r="C26" s="53" t="s">
        <v>13</v>
      </c>
      <c r="D26" s="2" t="s">
        <v>197</v>
      </c>
      <c r="E26" s="136">
        <v>6</v>
      </c>
    </row>
    <row r="27" spans="1:5" ht="15.75" x14ac:dyDescent="0.25">
      <c r="A27" s="138"/>
      <c r="B27" s="14" t="s">
        <v>23</v>
      </c>
      <c r="C27" s="53" t="s">
        <v>13</v>
      </c>
      <c r="D27" s="2" t="s">
        <v>196</v>
      </c>
      <c r="E27" s="142"/>
    </row>
    <row r="28" spans="1:5" ht="16.5" thickBot="1" x14ac:dyDescent="0.3">
      <c r="A28" s="123"/>
      <c r="B28" s="15" t="s">
        <v>24</v>
      </c>
      <c r="C28" s="56" t="s">
        <v>13</v>
      </c>
      <c r="D28" s="10" t="s">
        <v>198</v>
      </c>
      <c r="E28" s="137"/>
    </row>
    <row r="29" spans="1:5" ht="267.75" x14ac:dyDescent="0.25">
      <c r="A29" s="122" t="s">
        <v>25</v>
      </c>
      <c r="B29" s="54" t="s">
        <v>26</v>
      </c>
      <c r="C29" s="55" t="s">
        <v>19</v>
      </c>
      <c r="D29" s="7" t="s">
        <v>199</v>
      </c>
      <c r="E29" s="8" t="s">
        <v>107</v>
      </c>
    </row>
    <row r="30" spans="1:5" ht="15.75" x14ac:dyDescent="0.25">
      <c r="A30" s="138"/>
      <c r="B30" s="14" t="s">
        <v>27</v>
      </c>
      <c r="C30" s="53" t="s">
        <v>13</v>
      </c>
      <c r="D30" s="2" t="s">
        <v>199</v>
      </c>
      <c r="E30" s="136">
        <v>1</v>
      </c>
    </row>
    <row r="31" spans="1:5" ht="15.75" x14ac:dyDescent="0.25">
      <c r="A31" s="138"/>
      <c r="B31" s="14" t="s">
        <v>28</v>
      </c>
      <c r="C31" s="53" t="s">
        <v>13</v>
      </c>
      <c r="D31" s="2">
        <v>0</v>
      </c>
      <c r="E31" s="142"/>
    </row>
    <row r="32" spans="1:5" ht="16.5" thickBot="1" x14ac:dyDescent="0.3">
      <c r="A32" s="123"/>
      <c r="B32" s="15" t="s">
        <v>29</v>
      </c>
      <c r="C32" s="56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54" t="s">
        <v>138</v>
      </c>
      <c r="C33" s="55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53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53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56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57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>
        <v>0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/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152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0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>
        <v>0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0</v>
      </c>
    </row>
    <row r="49" spans="1:5" ht="63" customHeight="1" x14ac:dyDescent="0.25">
      <c r="A49" s="139" t="s">
        <v>40</v>
      </c>
      <c r="B49" s="132" t="s">
        <v>145</v>
      </c>
      <c r="C49" s="55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53" t="s">
        <v>41</v>
      </c>
      <c r="D50" s="2">
        <v>0</v>
      </c>
      <c r="E50" s="135"/>
    </row>
    <row r="51" spans="1:5" ht="15.75" x14ac:dyDescent="0.25">
      <c r="A51" s="141"/>
      <c r="B51" s="14" t="s">
        <v>16</v>
      </c>
      <c r="C51" s="53" t="s">
        <v>44</v>
      </c>
      <c r="D51" s="2">
        <v>0</v>
      </c>
      <c r="E51" s="136">
        <v>0</v>
      </c>
    </row>
    <row r="52" spans="1:5" ht="30" customHeight="1" thickBot="1" x14ac:dyDescent="0.3">
      <c r="A52" s="140"/>
      <c r="B52" s="15" t="s">
        <v>33</v>
      </c>
      <c r="C52" s="56" t="s">
        <v>44</v>
      </c>
      <c r="D52" s="10">
        <v>0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54" t="s">
        <v>130</v>
      </c>
      <c r="C55" s="55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53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56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54" t="s">
        <v>129</v>
      </c>
      <c r="C58" s="55" t="s">
        <v>46</v>
      </c>
      <c r="D58" s="7" t="s">
        <v>299</v>
      </c>
      <c r="E58" s="8" t="s">
        <v>84</v>
      </c>
    </row>
    <row r="59" spans="1:5" ht="15.75" x14ac:dyDescent="0.25">
      <c r="A59" s="138"/>
      <c r="B59" s="14" t="s">
        <v>47</v>
      </c>
      <c r="C59" s="53" t="s">
        <v>46</v>
      </c>
      <c r="D59" s="2">
        <v>0</v>
      </c>
      <c r="E59" s="136">
        <v>3</v>
      </c>
    </row>
    <row r="60" spans="1:5" ht="15.75" x14ac:dyDescent="0.25">
      <c r="A60" s="138"/>
      <c r="B60" s="14" t="s">
        <v>48</v>
      </c>
      <c r="C60" s="53" t="s">
        <v>46</v>
      </c>
      <c r="D60" s="2">
        <v>0</v>
      </c>
      <c r="E60" s="142"/>
    </row>
    <row r="61" spans="1:5" ht="15.75" x14ac:dyDescent="0.25">
      <c r="A61" s="138"/>
      <c r="B61" s="14" t="s">
        <v>49</v>
      </c>
      <c r="C61" s="53" t="s">
        <v>46</v>
      </c>
      <c r="D61" s="71">
        <v>0.71</v>
      </c>
      <c r="E61" s="142"/>
    </row>
    <row r="62" spans="1:5" ht="15.75" x14ac:dyDescent="0.25">
      <c r="A62" s="138"/>
      <c r="B62" s="14" t="s">
        <v>50</v>
      </c>
      <c r="C62" s="53" t="s">
        <v>46</v>
      </c>
      <c r="D62" s="71">
        <v>0.49</v>
      </c>
      <c r="E62" s="142"/>
    </row>
    <row r="63" spans="1:5" ht="15.75" x14ac:dyDescent="0.25">
      <c r="A63" s="138"/>
      <c r="B63" s="14" t="s">
        <v>51</v>
      </c>
      <c r="C63" s="53" t="s">
        <v>46</v>
      </c>
      <c r="D63" s="2">
        <v>0</v>
      </c>
      <c r="E63" s="142"/>
    </row>
    <row r="64" spans="1:5" ht="20.25" customHeight="1" thickBot="1" x14ac:dyDescent="0.3">
      <c r="A64" s="123"/>
      <c r="B64" s="15" t="s">
        <v>52</v>
      </c>
      <c r="C64" s="56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>
        <v>0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0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1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61">
        <v>0.15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0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61">
        <v>0.15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1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0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0</v>
      </c>
    </row>
    <row r="79" spans="1:5" ht="63.75" customHeight="1" x14ac:dyDescent="0.25">
      <c r="A79" s="122" t="s">
        <v>61</v>
      </c>
      <c r="B79" s="124" t="s">
        <v>62</v>
      </c>
      <c r="C79" s="55" t="s">
        <v>10</v>
      </c>
      <c r="D79" s="7">
        <v>0</v>
      </c>
      <c r="E79" s="8" t="s">
        <v>94</v>
      </c>
    </row>
    <row r="80" spans="1:5" ht="95.25" thickBot="1" x14ac:dyDescent="0.3">
      <c r="A80" s="123"/>
      <c r="B80" s="125"/>
      <c r="C80" s="56" t="s">
        <v>95</v>
      </c>
      <c r="D80" s="10">
        <v>0</v>
      </c>
      <c r="E80" s="11">
        <v>0</v>
      </c>
    </row>
    <row r="81" spans="1:5" ht="63" x14ac:dyDescent="0.25">
      <c r="A81" s="122" t="s">
        <v>63</v>
      </c>
      <c r="B81" s="124" t="s">
        <v>133</v>
      </c>
      <c r="C81" s="55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56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16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6265A-EE28-406B-A11A-8A923DDA4A8D}">
  <sheetPr>
    <tabColor rgb="FF92D050"/>
  </sheetPr>
  <dimension ref="A1:J93"/>
  <sheetViews>
    <sheetView topLeftCell="A70" zoomScaleNormal="100" workbookViewId="0">
      <selection activeCell="E30" sqref="E30:E32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257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80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81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82" t="s">
        <v>6</v>
      </c>
      <c r="D6" s="7" t="s">
        <v>152</v>
      </c>
      <c r="E6" s="8" t="s">
        <v>68</v>
      </c>
    </row>
    <row r="7" spans="1:10" ht="42" customHeight="1" thickBot="1" x14ac:dyDescent="0.3">
      <c r="A7" s="140"/>
      <c r="B7" s="125"/>
      <c r="C7" s="83" t="s">
        <v>118</v>
      </c>
      <c r="D7" s="10" t="s">
        <v>152</v>
      </c>
      <c r="E7" s="11">
        <v>0</v>
      </c>
      <c r="I7" s="94">
        <f>E7+E9+E11+E13+E15+E19+E22+E24+E26+E30+E36+E38+E40+E42+E44+E46+E48+E51+E54+E56+E59+E66+E68+E70+E72+E74+E76+E78+E80+E82</f>
        <v>27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82" t="s">
        <v>6</v>
      </c>
      <c r="D8" s="7" t="s">
        <v>152</v>
      </c>
      <c r="E8" s="8" t="s">
        <v>69</v>
      </c>
    </row>
    <row r="9" spans="1:10" ht="127.5" customHeight="1" thickBot="1" x14ac:dyDescent="0.3">
      <c r="A9" s="140"/>
      <c r="B9" s="125"/>
      <c r="C9" s="83" t="s">
        <v>119</v>
      </c>
      <c r="D9" s="10" t="s">
        <v>152</v>
      </c>
      <c r="E9" s="11">
        <v>0</v>
      </c>
    </row>
    <row r="10" spans="1:10" ht="68.25" customHeight="1" x14ac:dyDescent="0.25">
      <c r="A10" s="139" t="s">
        <v>8</v>
      </c>
      <c r="B10" s="124" t="s">
        <v>121</v>
      </c>
      <c r="C10" s="82" t="s">
        <v>120</v>
      </c>
      <c r="D10" s="110" t="s">
        <v>258</v>
      </c>
      <c r="E10" s="8" t="s">
        <v>70</v>
      </c>
    </row>
    <row r="11" spans="1:10" ht="63.75" thickBot="1" x14ac:dyDescent="0.3">
      <c r="A11" s="140"/>
      <c r="B11" s="125"/>
      <c r="C11" s="83" t="s">
        <v>71</v>
      </c>
      <c r="D11" s="111"/>
      <c r="E11" s="11">
        <v>1</v>
      </c>
    </row>
    <row r="12" spans="1:10" ht="63" customHeight="1" x14ac:dyDescent="0.25">
      <c r="A12" s="139" t="s">
        <v>9</v>
      </c>
      <c r="B12" s="132" t="s">
        <v>122</v>
      </c>
      <c r="C12" s="82" t="s">
        <v>10</v>
      </c>
      <c r="D12" s="110" t="s">
        <v>152</v>
      </c>
      <c r="E12" s="8" t="s">
        <v>75</v>
      </c>
    </row>
    <row r="13" spans="1:10" ht="161.25" customHeight="1" thickBot="1" x14ac:dyDescent="0.3">
      <c r="A13" s="140"/>
      <c r="B13" s="144"/>
      <c r="C13" s="83" t="s">
        <v>11</v>
      </c>
      <c r="D13" s="111"/>
      <c r="E13" s="11">
        <v>0</v>
      </c>
      <c r="F13" s="30" t="s">
        <v>123</v>
      </c>
    </row>
    <row r="14" spans="1:10" ht="210.75" customHeight="1" x14ac:dyDescent="0.25">
      <c r="A14" s="139" t="s">
        <v>12</v>
      </c>
      <c r="B14" s="79" t="s">
        <v>124</v>
      </c>
      <c r="C14" s="82" t="s">
        <v>77</v>
      </c>
      <c r="D14" s="7" t="s">
        <v>312</v>
      </c>
      <c r="E14" s="8" t="s">
        <v>78</v>
      </c>
    </row>
    <row r="15" spans="1:10" ht="15.75" x14ac:dyDescent="0.25">
      <c r="A15" s="141"/>
      <c r="B15" s="14" t="s">
        <v>14</v>
      </c>
      <c r="C15" s="85" t="s">
        <v>13</v>
      </c>
      <c r="D15" s="71">
        <v>0.22</v>
      </c>
      <c r="E15" s="136">
        <v>2</v>
      </c>
    </row>
    <row r="16" spans="1:10" ht="15.75" x14ac:dyDescent="0.25">
      <c r="A16" s="141"/>
      <c r="B16" s="14" t="s">
        <v>15</v>
      </c>
      <c r="C16" s="85" t="s">
        <v>13</v>
      </c>
      <c r="D16" s="71">
        <v>0.16</v>
      </c>
      <c r="E16" s="142"/>
    </row>
    <row r="17" spans="1:5" ht="16.5" thickBot="1" x14ac:dyDescent="0.3">
      <c r="A17" s="140"/>
      <c r="B17" s="15" t="s">
        <v>16</v>
      </c>
      <c r="C17" s="83" t="s">
        <v>13</v>
      </c>
      <c r="D17" s="93">
        <v>0</v>
      </c>
      <c r="E17" s="137"/>
    </row>
    <row r="18" spans="1:5" ht="282.75" customHeight="1" x14ac:dyDescent="0.25">
      <c r="A18" s="139" t="s">
        <v>17</v>
      </c>
      <c r="B18" s="79" t="s">
        <v>125</v>
      </c>
      <c r="C18" s="82" t="s">
        <v>19</v>
      </c>
      <c r="D18" s="109" t="s">
        <v>319</v>
      </c>
      <c r="E18" s="8" t="s">
        <v>114</v>
      </c>
    </row>
    <row r="19" spans="1:5" ht="15.75" x14ac:dyDescent="0.25">
      <c r="A19" s="141"/>
      <c r="B19" s="14" t="s">
        <v>15</v>
      </c>
      <c r="C19" s="85" t="s">
        <v>13</v>
      </c>
      <c r="D19" s="2">
        <v>0</v>
      </c>
      <c r="E19" s="136">
        <v>2</v>
      </c>
    </row>
    <row r="20" spans="1:5" ht="16.5" thickBot="1" x14ac:dyDescent="0.3">
      <c r="A20" s="140"/>
      <c r="B20" s="15" t="s">
        <v>16</v>
      </c>
      <c r="C20" s="83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 t="s">
        <v>152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84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61" t="s">
        <v>152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79" t="s">
        <v>22</v>
      </c>
      <c r="C25" s="82" t="s">
        <v>19</v>
      </c>
      <c r="D25" s="7">
        <v>9</v>
      </c>
      <c r="E25" s="8" t="s">
        <v>106</v>
      </c>
    </row>
    <row r="26" spans="1:5" ht="15.75" x14ac:dyDescent="0.25">
      <c r="A26" s="138"/>
      <c r="B26" s="14" t="s">
        <v>16</v>
      </c>
      <c r="C26" s="85" t="s">
        <v>13</v>
      </c>
      <c r="D26" s="71" t="s">
        <v>259</v>
      </c>
      <c r="E26" s="136">
        <v>6</v>
      </c>
    </row>
    <row r="27" spans="1:5" ht="15.75" x14ac:dyDescent="0.25">
      <c r="A27" s="138"/>
      <c r="B27" s="14" t="s">
        <v>23</v>
      </c>
      <c r="C27" s="85" t="s">
        <v>13</v>
      </c>
      <c r="D27" s="71" t="s">
        <v>260</v>
      </c>
      <c r="E27" s="142"/>
    </row>
    <row r="28" spans="1:5" ht="16.5" thickBot="1" x14ac:dyDescent="0.3">
      <c r="A28" s="123"/>
      <c r="B28" s="15" t="s">
        <v>24</v>
      </c>
      <c r="C28" s="83" t="s">
        <v>13</v>
      </c>
      <c r="D28" s="74" t="s">
        <v>261</v>
      </c>
      <c r="E28" s="137"/>
    </row>
    <row r="29" spans="1:5" ht="267.75" x14ac:dyDescent="0.25">
      <c r="A29" s="122" t="s">
        <v>25</v>
      </c>
      <c r="B29" s="79" t="s">
        <v>26</v>
      </c>
      <c r="C29" s="82" t="s">
        <v>19</v>
      </c>
      <c r="D29" s="7">
        <v>2</v>
      </c>
      <c r="E29" s="8" t="s">
        <v>107</v>
      </c>
    </row>
    <row r="30" spans="1:5" ht="15.75" x14ac:dyDescent="0.25">
      <c r="A30" s="138"/>
      <c r="B30" s="14" t="s">
        <v>27</v>
      </c>
      <c r="C30" s="85" t="s">
        <v>13</v>
      </c>
      <c r="D30" s="2" t="s">
        <v>262</v>
      </c>
      <c r="E30" s="136">
        <v>5</v>
      </c>
    </row>
    <row r="31" spans="1:5" ht="15.75" x14ac:dyDescent="0.25">
      <c r="A31" s="138"/>
      <c r="B31" s="14" t="s">
        <v>28</v>
      </c>
      <c r="C31" s="85" t="s">
        <v>13</v>
      </c>
      <c r="D31" s="2">
        <v>0</v>
      </c>
      <c r="E31" s="142"/>
    </row>
    <row r="32" spans="1:5" ht="16.5" thickBot="1" x14ac:dyDescent="0.3">
      <c r="A32" s="123"/>
      <c r="B32" s="15" t="s">
        <v>29</v>
      </c>
      <c r="C32" s="83" t="s">
        <v>13</v>
      </c>
      <c r="D32" s="10">
        <v>0</v>
      </c>
      <c r="E32" s="137"/>
    </row>
    <row r="33" spans="1:5" ht="76.5" customHeight="1" x14ac:dyDescent="0.25">
      <c r="A33" s="122" t="s">
        <v>30</v>
      </c>
      <c r="B33" s="79" t="s">
        <v>138</v>
      </c>
      <c r="C33" s="82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85" t="s">
        <v>32</v>
      </c>
      <c r="D34" s="2">
        <v>0</v>
      </c>
      <c r="E34" s="143"/>
    </row>
    <row r="35" spans="1:5" ht="15.75" x14ac:dyDescent="0.25">
      <c r="A35" s="138"/>
      <c r="B35" s="14" t="s">
        <v>16</v>
      </c>
      <c r="C35" s="85" t="s">
        <v>32</v>
      </c>
      <c r="D35" s="2">
        <v>0</v>
      </c>
      <c r="E35" s="135"/>
    </row>
    <row r="36" spans="1:5" ht="47.25" customHeight="1" thickBot="1" x14ac:dyDescent="0.3">
      <c r="A36" s="123"/>
      <c r="B36" s="15" t="s">
        <v>33</v>
      </c>
      <c r="C36" s="83" t="s">
        <v>32</v>
      </c>
      <c r="D36" s="10">
        <v>0</v>
      </c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84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 t="s">
        <v>152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152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0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1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152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0</v>
      </c>
    </row>
    <row r="49" spans="1:5" ht="63" customHeight="1" x14ac:dyDescent="0.25">
      <c r="A49" s="139" t="s">
        <v>40</v>
      </c>
      <c r="B49" s="132" t="s">
        <v>145</v>
      </c>
      <c r="C49" s="82" t="s">
        <v>81</v>
      </c>
      <c r="D49" s="7" t="s">
        <v>152</v>
      </c>
      <c r="E49" s="134" t="s">
        <v>113</v>
      </c>
    </row>
    <row r="50" spans="1:5" ht="47.25" x14ac:dyDescent="0.25">
      <c r="A50" s="141"/>
      <c r="B50" s="133"/>
      <c r="C50" s="85" t="s">
        <v>41</v>
      </c>
      <c r="D50" s="2" t="s">
        <v>152</v>
      </c>
      <c r="E50" s="135"/>
    </row>
    <row r="51" spans="1:5" ht="15.75" x14ac:dyDescent="0.25">
      <c r="A51" s="141"/>
      <c r="B51" s="14" t="s">
        <v>16</v>
      </c>
      <c r="C51" s="85" t="s">
        <v>44</v>
      </c>
      <c r="D51" s="2" t="s">
        <v>152</v>
      </c>
      <c r="E51" s="136">
        <v>0</v>
      </c>
    </row>
    <row r="52" spans="1:5" ht="30" customHeight="1" thickBot="1" x14ac:dyDescent="0.3">
      <c r="A52" s="140"/>
      <c r="B52" s="15" t="s">
        <v>33</v>
      </c>
      <c r="C52" s="83" t="s">
        <v>44</v>
      </c>
      <c r="D52" s="10" t="s">
        <v>152</v>
      </c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 t="s">
        <v>152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79" t="s">
        <v>130</v>
      </c>
      <c r="C55" s="82" t="s">
        <v>19</v>
      </c>
      <c r="D55" s="7" t="s">
        <v>152</v>
      </c>
      <c r="E55" s="8" t="s">
        <v>83</v>
      </c>
    </row>
    <row r="56" spans="1:5" ht="15.75" x14ac:dyDescent="0.25">
      <c r="A56" s="141"/>
      <c r="B56" s="14" t="s">
        <v>16</v>
      </c>
      <c r="C56" s="85" t="s">
        <v>44</v>
      </c>
      <c r="D56" s="2" t="s">
        <v>152</v>
      </c>
      <c r="E56" s="136">
        <v>0</v>
      </c>
    </row>
    <row r="57" spans="1:5" ht="27" customHeight="1" thickBot="1" x14ac:dyDescent="0.3">
      <c r="A57" s="140"/>
      <c r="B57" s="15" t="s">
        <v>33</v>
      </c>
      <c r="C57" s="83" t="s">
        <v>44</v>
      </c>
      <c r="D57" s="10" t="s">
        <v>152</v>
      </c>
      <c r="E57" s="137"/>
    </row>
    <row r="58" spans="1:5" ht="129.75" customHeight="1" x14ac:dyDescent="0.25">
      <c r="A58" s="122" t="s">
        <v>45</v>
      </c>
      <c r="B58" s="79" t="s">
        <v>129</v>
      </c>
      <c r="C58" s="82" t="s">
        <v>46</v>
      </c>
      <c r="D58" s="7" t="s">
        <v>300</v>
      </c>
      <c r="E58" s="8" t="s">
        <v>84</v>
      </c>
    </row>
    <row r="59" spans="1:5" ht="15.75" x14ac:dyDescent="0.25">
      <c r="A59" s="138"/>
      <c r="B59" s="14" t="s">
        <v>47</v>
      </c>
      <c r="C59" s="85" t="s">
        <v>46</v>
      </c>
      <c r="D59" s="71">
        <v>0</v>
      </c>
      <c r="E59" s="136">
        <v>3</v>
      </c>
    </row>
    <row r="60" spans="1:5" ht="15.75" x14ac:dyDescent="0.25">
      <c r="A60" s="138"/>
      <c r="B60" s="14" t="s">
        <v>48</v>
      </c>
      <c r="C60" s="85" t="s">
        <v>46</v>
      </c>
      <c r="D60" s="71" t="s">
        <v>263</v>
      </c>
      <c r="E60" s="142"/>
    </row>
    <row r="61" spans="1:5" ht="15.75" x14ac:dyDescent="0.25">
      <c r="A61" s="138"/>
      <c r="B61" s="14" t="s">
        <v>49</v>
      </c>
      <c r="C61" s="85" t="s">
        <v>46</v>
      </c>
      <c r="D61" s="71">
        <v>0</v>
      </c>
      <c r="E61" s="142"/>
    </row>
    <row r="62" spans="1:5" ht="15.75" x14ac:dyDescent="0.25">
      <c r="A62" s="138"/>
      <c r="B62" s="14" t="s">
        <v>50</v>
      </c>
      <c r="C62" s="85" t="s">
        <v>46</v>
      </c>
      <c r="D62" s="71" t="s">
        <v>264</v>
      </c>
      <c r="E62" s="142"/>
    </row>
    <row r="63" spans="1:5" ht="15.75" x14ac:dyDescent="0.25">
      <c r="A63" s="138"/>
      <c r="B63" s="14" t="s">
        <v>51</v>
      </c>
      <c r="C63" s="85" t="s">
        <v>46</v>
      </c>
      <c r="D63" s="71">
        <v>0</v>
      </c>
      <c r="E63" s="142"/>
    </row>
    <row r="64" spans="1:5" ht="20.25" customHeight="1" thickBot="1" x14ac:dyDescent="0.3">
      <c r="A64" s="123"/>
      <c r="B64" s="15" t="s">
        <v>52</v>
      </c>
      <c r="C64" s="83" t="s">
        <v>46</v>
      </c>
      <c r="D64" s="74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61">
        <v>0.8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3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 t="s">
        <v>152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0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0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61">
        <v>0.88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2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61">
        <v>0.8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2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 t="s">
        <v>152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 t="s">
        <v>152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0</v>
      </c>
    </row>
    <row r="79" spans="1:5" ht="63.75" customHeight="1" x14ac:dyDescent="0.25">
      <c r="A79" s="122" t="s">
        <v>61</v>
      </c>
      <c r="B79" s="124" t="s">
        <v>62</v>
      </c>
      <c r="C79" s="82" t="s">
        <v>10</v>
      </c>
      <c r="D79" s="7">
        <v>0</v>
      </c>
      <c r="E79" s="8" t="s">
        <v>94</v>
      </c>
    </row>
    <row r="80" spans="1:5" ht="95.25" thickBot="1" x14ac:dyDescent="0.3">
      <c r="A80" s="123"/>
      <c r="B80" s="125"/>
      <c r="C80" s="83" t="s">
        <v>95</v>
      </c>
      <c r="D80" s="10" t="s">
        <v>152</v>
      </c>
      <c r="E80" s="11">
        <v>0</v>
      </c>
    </row>
    <row r="81" spans="1:5" ht="63" x14ac:dyDescent="0.25">
      <c r="A81" s="122" t="s">
        <v>63</v>
      </c>
      <c r="B81" s="124" t="s">
        <v>133</v>
      </c>
      <c r="C81" s="82" t="s">
        <v>6</v>
      </c>
      <c r="D81" s="7"/>
      <c r="E81" s="8" t="s">
        <v>94</v>
      </c>
    </row>
    <row r="82" spans="1:5" ht="79.5" thickBot="1" x14ac:dyDescent="0.3">
      <c r="A82" s="123"/>
      <c r="B82" s="125"/>
      <c r="C82" s="83" t="s">
        <v>132</v>
      </c>
      <c r="D82" s="10" t="s">
        <v>152</v>
      </c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24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  <row r="90" spans="1:5" x14ac:dyDescent="0.25">
      <c r="B90" t="s">
        <v>265</v>
      </c>
    </row>
    <row r="91" spans="1:5" x14ac:dyDescent="0.25">
      <c r="B91" t="s">
        <v>266</v>
      </c>
    </row>
    <row r="92" spans="1:5" x14ac:dyDescent="0.25">
      <c r="B92" t="s">
        <v>267</v>
      </c>
    </row>
    <row r="93" spans="1:5" x14ac:dyDescent="0.25">
      <c r="B93" t="s">
        <v>268</v>
      </c>
    </row>
  </sheetData>
  <mergeCells count="109"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E388B-4C61-4EE9-B511-012E62329BB7}">
  <sheetPr>
    <tabColor rgb="FF92D050"/>
  </sheetPr>
  <dimension ref="A1:J89"/>
  <sheetViews>
    <sheetView topLeftCell="A70" workbookViewId="0">
      <selection activeCell="E21" sqref="E21"/>
    </sheetView>
  </sheetViews>
  <sheetFormatPr defaultRowHeight="15" x14ac:dyDescent="0.25"/>
  <cols>
    <col min="1" max="1" width="5.5703125" customWidth="1"/>
    <col min="2" max="2" width="54.85546875" customWidth="1"/>
    <col min="3" max="3" width="24.42578125" customWidth="1"/>
    <col min="4" max="4" width="25.85546875" customWidth="1"/>
    <col min="5" max="5" width="24.85546875" customWidth="1"/>
  </cols>
  <sheetData>
    <row r="1" spans="1:10" ht="27.75" customHeight="1" thickBot="1" x14ac:dyDescent="0.3">
      <c r="B1" s="1" t="s">
        <v>76</v>
      </c>
    </row>
    <row r="2" spans="1:10" ht="57.75" customHeight="1" thickBot="1" x14ac:dyDescent="0.45">
      <c r="B2" s="18" t="s">
        <v>286</v>
      </c>
      <c r="D2" s="146" t="s">
        <v>73</v>
      </c>
      <c r="E2" s="146"/>
      <c r="G2" s="12" t="s">
        <v>74</v>
      </c>
    </row>
    <row r="3" spans="1:10" ht="63" customHeight="1" thickBot="1" x14ac:dyDescent="0.35">
      <c r="A3" s="145" t="s">
        <v>146</v>
      </c>
      <c r="B3" s="145"/>
      <c r="C3" s="145"/>
      <c r="D3" s="145"/>
      <c r="E3" s="145"/>
    </row>
    <row r="4" spans="1:10" ht="15.75" x14ac:dyDescent="0.25">
      <c r="A4" s="147" t="s">
        <v>0</v>
      </c>
      <c r="B4" s="149" t="s">
        <v>1</v>
      </c>
      <c r="C4" s="91" t="s">
        <v>2</v>
      </c>
      <c r="D4" s="149" t="s">
        <v>72</v>
      </c>
      <c r="E4" s="151" t="s">
        <v>4</v>
      </c>
    </row>
    <row r="5" spans="1:10" ht="32.25" thickBot="1" x14ac:dyDescent="0.3">
      <c r="A5" s="148"/>
      <c r="B5" s="150"/>
      <c r="C5" s="92" t="s">
        <v>3</v>
      </c>
      <c r="D5" s="150"/>
      <c r="E5" s="152"/>
    </row>
    <row r="6" spans="1:10" ht="57" customHeight="1" thickBot="1" x14ac:dyDescent="0.3">
      <c r="A6" s="139" t="s">
        <v>5</v>
      </c>
      <c r="B6" s="124" t="s">
        <v>116</v>
      </c>
      <c r="C6" s="88" t="s">
        <v>6</v>
      </c>
      <c r="D6" s="7" t="s">
        <v>150</v>
      </c>
      <c r="E6" s="8" t="s">
        <v>68</v>
      </c>
    </row>
    <row r="7" spans="1:10" ht="42" customHeight="1" thickBot="1" x14ac:dyDescent="0.3">
      <c r="A7" s="140"/>
      <c r="B7" s="125"/>
      <c r="C7" s="89" t="s">
        <v>118</v>
      </c>
      <c r="D7" s="10"/>
      <c r="E7" s="11">
        <v>1</v>
      </c>
      <c r="I7" s="94">
        <f>E7+E9+E11+E13+E15+E19+E22+E24+E26+E30+E36+E38+E40+E42+E44+E46+E48+E51+E54+E56+E59+E66+E68+E70+E72+E74+E76+E78+E80+E82</f>
        <v>25</v>
      </c>
      <c r="J7" t="s">
        <v>174</v>
      </c>
    </row>
    <row r="8" spans="1:10" ht="31.5" x14ac:dyDescent="0.25">
      <c r="A8" s="139" t="s">
        <v>7</v>
      </c>
      <c r="B8" s="124" t="s">
        <v>117</v>
      </c>
      <c r="C8" s="88" t="s">
        <v>6</v>
      </c>
      <c r="D8" s="7" t="s">
        <v>150</v>
      </c>
      <c r="E8" s="8" t="s">
        <v>69</v>
      </c>
    </row>
    <row r="9" spans="1:10" ht="127.5" customHeight="1" thickBot="1" x14ac:dyDescent="0.3">
      <c r="A9" s="140"/>
      <c r="B9" s="125"/>
      <c r="C9" s="89" t="s">
        <v>119</v>
      </c>
      <c r="D9" s="107" t="s">
        <v>287</v>
      </c>
      <c r="E9" s="11">
        <v>1</v>
      </c>
    </row>
    <row r="10" spans="1:10" ht="68.25" customHeight="1" x14ac:dyDescent="0.25">
      <c r="A10" s="139" t="s">
        <v>8</v>
      </c>
      <c r="B10" s="124" t="s">
        <v>121</v>
      </c>
      <c r="C10" s="88" t="s">
        <v>120</v>
      </c>
      <c r="D10" s="164" t="s">
        <v>287</v>
      </c>
      <c r="E10" s="8" t="s">
        <v>70</v>
      </c>
    </row>
    <row r="11" spans="1:10" ht="63.75" thickBot="1" x14ac:dyDescent="0.3">
      <c r="A11" s="140"/>
      <c r="B11" s="125"/>
      <c r="C11" s="89" t="s">
        <v>71</v>
      </c>
      <c r="D11" s="111"/>
      <c r="E11" s="11">
        <v>2</v>
      </c>
    </row>
    <row r="12" spans="1:10" ht="63" customHeight="1" x14ac:dyDescent="0.25">
      <c r="A12" s="139" t="s">
        <v>9</v>
      </c>
      <c r="B12" s="132" t="s">
        <v>122</v>
      </c>
      <c r="C12" s="88" t="s">
        <v>10</v>
      </c>
      <c r="D12" s="110">
        <v>23</v>
      </c>
      <c r="E12" s="8" t="s">
        <v>75</v>
      </c>
    </row>
    <row r="13" spans="1:10" ht="161.25" customHeight="1" thickBot="1" x14ac:dyDescent="0.3">
      <c r="A13" s="140"/>
      <c r="B13" s="144"/>
      <c r="C13" s="89" t="s">
        <v>11</v>
      </c>
      <c r="D13" s="111"/>
      <c r="E13" s="11">
        <v>1</v>
      </c>
      <c r="F13" s="30"/>
    </row>
    <row r="14" spans="1:10" ht="210.75" customHeight="1" thickBot="1" x14ac:dyDescent="0.3">
      <c r="A14" s="139" t="s">
        <v>12</v>
      </c>
      <c r="B14" s="87" t="s">
        <v>124</v>
      </c>
      <c r="C14" s="88" t="s">
        <v>77</v>
      </c>
      <c r="D14" s="7" t="s">
        <v>288</v>
      </c>
      <c r="E14" s="8" t="s">
        <v>78</v>
      </c>
    </row>
    <row r="15" spans="1:10" ht="15.75" x14ac:dyDescent="0.25">
      <c r="A15" s="141"/>
      <c r="B15" s="14" t="s">
        <v>14</v>
      </c>
      <c r="C15" s="86" t="s">
        <v>13</v>
      </c>
      <c r="D15" s="7" t="s">
        <v>288</v>
      </c>
      <c r="E15" s="136">
        <v>1</v>
      </c>
    </row>
    <row r="16" spans="1:10" ht="15.75" x14ac:dyDescent="0.25">
      <c r="A16" s="141"/>
      <c r="B16" s="14" t="s">
        <v>15</v>
      </c>
      <c r="C16" s="86" t="s">
        <v>13</v>
      </c>
      <c r="D16" s="2">
        <v>0</v>
      </c>
      <c r="E16" s="142"/>
    </row>
    <row r="17" spans="1:5" ht="16.5" thickBot="1" x14ac:dyDescent="0.3">
      <c r="A17" s="140"/>
      <c r="B17" s="15" t="s">
        <v>16</v>
      </c>
      <c r="C17" s="89" t="s">
        <v>13</v>
      </c>
      <c r="D17" s="16">
        <v>0</v>
      </c>
      <c r="E17" s="137"/>
    </row>
    <row r="18" spans="1:5" ht="282.75" customHeight="1" x14ac:dyDescent="0.25">
      <c r="A18" s="139" t="s">
        <v>17</v>
      </c>
      <c r="B18" s="87" t="s">
        <v>125</v>
      </c>
      <c r="C18" s="88" t="s">
        <v>19</v>
      </c>
      <c r="D18" s="7">
        <v>0</v>
      </c>
      <c r="E18" s="8" t="s">
        <v>114</v>
      </c>
    </row>
    <row r="19" spans="1:5" ht="15.75" x14ac:dyDescent="0.25">
      <c r="A19" s="141"/>
      <c r="B19" s="14" t="s">
        <v>15</v>
      </c>
      <c r="C19" s="86" t="s">
        <v>13</v>
      </c>
      <c r="D19" s="2">
        <v>0</v>
      </c>
      <c r="E19" s="136">
        <v>0</v>
      </c>
    </row>
    <row r="20" spans="1:5" ht="16.5" thickBot="1" x14ac:dyDescent="0.3">
      <c r="A20" s="140"/>
      <c r="B20" s="15" t="s">
        <v>16</v>
      </c>
      <c r="C20" s="89" t="s">
        <v>13</v>
      </c>
      <c r="D20" s="10">
        <v>0</v>
      </c>
      <c r="E20" s="137"/>
    </row>
    <row r="21" spans="1:5" ht="117.75" customHeight="1" x14ac:dyDescent="0.25">
      <c r="A21" s="130" t="s">
        <v>18</v>
      </c>
      <c r="B21" s="132" t="s">
        <v>126</v>
      </c>
      <c r="C21" s="115" t="s">
        <v>19</v>
      </c>
      <c r="D21" s="110">
        <v>0</v>
      </c>
      <c r="E21" s="8" t="s">
        <v>115</v>
      </c>
    </row>
    <row r="22" spans="1:5" ht="48.75" customHeight="1" thickBot="1" x14ac:dyDescent="0.3">
      <c r="A22" s="131"/>
      <c r="B22" s="144"/>
      <c r="C22" s="116"/>
      <c r="D22" s="111"/>
      <c r="E22" s="90">
        <v>0</v>
      </c>
    </row>
    <row r="23" spans="1:5" ht="104.25" customHeight="1" x14ac:dyDescent="0.25">
      <c r="A23" s="122" t="s">
        <v>20</v>
      </c>
      <c r="B23" s="124" t="s">
        <v>127</v>
      </c>
      <c r="C23" s="126" t="s">
        <v>19</v>
      </c>
      <c r="D23" s="110">
        <v>0</v>
      </c>
      <c r="E23" s="8" t="s">
        <v>105</v>
      </c>
    </row>
    <row r="24" spans="1:5" ht="52.5" customHeight="1" thickBot="1" x14ac:dyDescent="0.3">
      <c r="A24" s="123"/>
      <c r="B24" s="125"/>
      <c r="C24" s="127"/>
      <c r="D24" s="111"/>
      <c r="E24" s="11">
        <v>0</v>
      </c>
    </row>
    <row r="25" spans="1:5" ht="220.5" x14ac:dyDescent="0.25">
      <c r="A25" s="122" t="s">
        <v>21</v>
      </c>
      <c r="B25" s="87" t="s">
        <v>22</v>
      </c>
      <c r="C25" s="88" t="s">
        <v>19</v>
      </c>
      <c r="D25" s="2" t="s">
        <v>289</v>
      </c>
      <c r="E25" s="8" t="s">
        <v>106</v>
      </c>
    </row>
    <row r="26" spans="1:5" ht="15.75" x14ac:dyDescent="0.25">
      <c r="A26" s="138"/>
      <c r="B26" s="14" t="s">
        <v>16</v>
      </c>
      <c r="C26" s="86" t="s">
        <v>13</v>
      </c>
      <c r="D26" s="2" t="s">
        <v>289</v>
      </c>
      <c r="E26" s="136">
        <v>2</v>
      </c>
    </row>
    <row r="27" spans="1:5" ht="15.75" x14ac:dyDescent="0.25">
      <c r="A27" s="138"/>
      <c r="B27" s="14" t="s">
        <v>23</v>
      </c>
      <c r="C27" s="86" t="s">
        <v>13</v>
      </c>
      <c r="D27" s="2" t="s">
        <v>290</v>
      </c>
      <c r="E27" s="142"/>
    </row>
    <row r="28" spans="1:5" ht="16.5" thickBot="1" x14ac:dyDescent="0.3">
      <c r="A28" s="123"/>
      <c r="B28" s="15" t="s">
        <v>24</v>
      </c>
      <c r="C28" s="89" t="s">
        <v>13</v>
      </c>
      <c r="D28" s="10" t="s">
        <v>290</v>
      </c>
      <c r="E28" s="137"/>
    </row>
    <row r="29" spans="1:5" ht="267.75" x14ac:dyDescent="0.25">
      <c r="A29" s="122" t="s">
        <v>25</v>
      </c>
      <c r="B29" s="87" t="s">
        <v>26</v>
      </c>
      <c r="C29" s="88" t="s">
        <v>19</v>
      </c>
      <c r="D29" s="2" t="s">
        <v>289</v>
      </c>
      <c r="E29" s="8" t="s">
        <v>107</v>
      </c>
    </row>
    <row r="30" spans="1:5" ht="15.75" x14ac:dyDescent="0.25">
      <c r="A30" s="138"/>
      <c r="B30" s="14" t="s">
        <v>27</v>
      </c>
      <c r="C30" s="86" t="s">
        <v>13</v>
      </c>
      <c r="D30" s="2" t="s">
        <v>289</v>
      </c>
      <c r="E30" s="136">
        <v>1</v>
      </c>
    </row>
    <row r="31" spans="1:5" ht="15.75" x14ac:dyDescent="0.25">
      <c r="A31" s="138"/>
      <c r="B31" s="14" t="s">
        <v>28</v>
      </c>
      <c r="C31" s="86" t="s">
        <v>13</v>
      </c>
      <c r="D31" s="2"/>
      <c r="E31" s="142"/>
    </row>
    <row r="32" spans="1:5" ht="16.5" thickBot="1" x14ac:dyDescent="0.3">
      <c r="A32" s="123"/>
      <c r="B32" s="15" t="s">
        <v>29</v>
      </c>
      <c r="C32" s="89" t="s">
        <v>13</v>
      </c>
      <c r="D32" s="10"/>
      <c r="E32" s="137"/>
    </row>
    <row r="33" spans="1:5" ht="76.5" customHeight="1" x14ac:dyDescent="0.25">
      <c r="A33" s="122" t="s">
        <v>30</v>
      </c>
      <c r="B33" s="87" t="s">
        <v>138</v>
      </c>
      <c r="C33" s="88" t="s">
        <v>31</v>
      </c>
      <c r="D33" s="7">
        <v>0</v>
      </c>
      <c r="E33" s="134" t="s">
        <v>108</v>
      </c>
    </row>
    <row r="34" spans="1:5" ht="15.75" x14ac:dyDescent="0.25">
      <c r="A34" s="138"/>
      <c r="B34" s="14" t="s">
        <v>15</v>
      </c>
      <c r="C34" s="86" t="s">
        <v>32</v>
      </c>
      <c r="D34" s="2"/>
      <c r="E34" s="143"/>
    </row>
    <row r="35" spans="1:5" ht="15.75" x14ac:dyDescent="0.25">
      <c r="A35" s="138"/>
      <c r="B35" s="14" t="s">
        <v>16</v>
      </c>
      <c r="C35" s="86" t="s">
        <v>32</v>
      </c>
      <c r="D35" s="2"/>
      <c r="E35" s="135"/>
    </row>
    <row r="36" spans="1:5" ht="47.25" customHeight="1" thickBot="1" x14ac:dyDescent="0.3">
      <c r="A36" s="123"/>
      <c r="B36" s="15" t="s">
        <v>33</v>
      </c>
      <c r="C36" s="89" t="s">
        <v>32</v>
      </c>
      <c r="D36" s="10"/>
      <c r="E36" s="11">
        <v>0</v>
      </c>
    </row>
    <row r="37" spans="1:5" ht="120" customHeight="1" x14ac:dyDescent="0.25">
      <c r="A37" s="130" t="s">
        <v>34</v>
      </c>
      <c r="B37" s="132" t="s">
        <v>139</v>
      </c>
      <c r="C37" s="115" t="s">
        <v>31</v>
      </c>
      <c r="D37" s="110">
        <v>0</v>
      </c>
      <c r="E37" s="8" t="s">
        <v>109</v>
      </c>
    </row>
    <row r="38" spans="1:5" ht="45.75" customHeight="1" thickBot="1" x14ac:dyDescent="0.3">
      <c r="A38" s="131"/>
      <c r="B38" s="144"/>
      <c r="C38" s="116"/>
      <c r="D38" s="111"/>
      <c r="E38" s="90">
        <v>0</v>
      </c>
    </row>
    <row r="39" spans="1:5" ht="111" customHeight="1" x14ac:dyDescent="0.25">
      <c r="A39" s="122" t="s">
        <v>35</v>
      </c>
      <c r="B39" s="124" t="s">
        <v>140</v>
      </c>
      <c r="C39" s="126" t="s">
        <v>31</v>
      </c>
      <c r="D39" s="110">
        <v>0</v>
      </c>
      <c r="E39" s="8" t="s">
        <v>110</v>
      </c>
    </row>
    <row r="40" spans="1:5" ht="36.75" customHeight="1" thickBot="1" x14ac:dyDescent="0.3">
      <c r="A40" s="131"/>
      <c r="B40" s="129"/>
      <c r="C40" s="116"/>
      <c r="D40" s="111"/>
      <c r="E40" s="11">
        <v>0</v>
      </c>
    </row>
    <row r="41" spans="1:5" ht="72.75" customHeight="1" x14ac:dyDescent="0.25">
      <c r="A41" s="122" t="s">
        <v>36</v>
      </c>
      <c r="B41" s="124" t="s">
        <v>141</v>
      </c>
      <c r="C41" s="126" t="s">
        <v>19</v>
      </c>
      <c r="D41" s="110" t="s">
        <v>291</v>
      </c>
      <c r="E41" s="8" t="s">
        <v>111</v>
      </c>
    </row>
    <row r="42" spans="1:5" ht="34.5" customHeight="1" thickBot="1" x14ac:dyDescent="0.3">
      <c r="A42" s="123"/>
      <c r="B42" s="125"/>
      <c r="C42" s="127"/>
      <c r="D42" s="111"/>
      <c r="E42" s="11">
        <v>1</v>
      </c>
    </row>
    <row r="43" spans="1:5" ht="96" customHeight="1" x14ac:dyDescent="0.25">
      <c r="A43" s="122" t="s">
        <v>37</v>
      </c>
      <c r="B43" s="124" t="s">
        <v>142</v>
      </c>
      <c r="C43" s="126" t="s">
        <v>19</v>
      </c>
      <c r="D43" s="110">
        <v>0</v>
      </c>
      <c r="E43" s="8" t="s">
        <v>112</v>
      </c>
    </row>
    <row r="44" spans="1:5" ht="39" customHeight="1" thickBot="1" x14ac:dyDescent="0.3">
      <c r="A44" s="123"/>
      <c r="B44" s="125"/>
      <c r="C44" s="127"/>
      <c r="D44" s="111"/>
      <c r="E44" s="11">
        <v>0</v>
      </c>
    </row>
    <row r="45" spans="1:5" ht="108" customHeight="1" x14ac:dyDescent="0.25">
      <c r="A45" s="122" t="s">
        <v>38</v>
      </c>
      <c r="B45" s="124" t="s">
        <v>143</v>
      </c>
      <c r="C45" s="126" t="s">
        <v>6</v>
      </c>
      <c r="D45" s="110" t="s">
        <v>150</v>
      </c>
      <c r="E45" s="8" t="s">
        <v>79</v>
      </c>
    </row>
    <row r="46" spans="1:5" ht="29.25" customHeight="1" thickBot="1" x14ac:dyDescent="0.3">
      <c r="A46" s="123"/>
      <c r="B46" s="125"/>
      <c r="C46" s="127"/>
      <c r="D46" s="111"/>
      <c r="E46" s="11">
        <v>2</v>
      </c>
    </row>
    <row r="47" spans="1:5" ht="73.5" customHeight="1" x14ac:dyDescent="0.25">
      <c r="A47" s="139" t="s">
        <v>39</v>
      </c>
      <c r="B47" s="124" t="s">
        <v>144</v>
      </c>
      <c r="C47" s="126" t="s">
        <v>19</v>
      </c>
      <c r="D47" s="110" t="s">
        <v>292</v>
      </c>
      <c r="E47" s="8" t="s">
        <v>80</v>
      </c>
    </row>
    <row r="48" spans="1:5" ht="30.75" customHeight="1" thickBot="1" x14ac:dyDescent="0.3">
      <c r="A48" s="140"/>
      <c r="B48" s="125"/>
      <c r="C48" s="127"/>
      <c r="D48" s="111"/>
      <c r="E48" s="11">
        <v>2</v>
      </c>
    </row>
    <row r="49" spans="1:5" ht="63" customHeight="1" x14ac:dyDescent="0.25">
      <c r="A49" s="139" t="s">
        <v>40</v>
      </c>
      <c r="B49" s="132" t="s">
        <v>145</v>
      </c>
      <c r="C49" s="88" t="s">
        <v>81</v>
      </c>
      <c r="D49" s="7">
        <v>0</v>
      </c>
      <c r="E49" s="134" t="s">
        <v>113</v>
      </c>
    </row>
    <row r="50" spans="1:5" ht="47.25" x14ac:dyDescent="0.25">
      <c r="A50" s="141"/>
      <c r="B50" s="133"/>
      <c r="C50" s="86" t="s">
        <v>41</v>
      </c>
      <c r="D50" s="2"/>
      <c r="E50" s="135"/>
    </row>
    <row r="51" spans="1:5" ht="15.75" x14ac:dyDescent="0.25">
      <c r="A51" s="141"/>
      <c r="B51" s="14" t="s">
        <v>16</v>
      </c>
      <c r="C51" s="86" t="s">
        <v>44</v>
      </c>
      <c r="D51" s="2"/>
      <c r="E51" s="136">
        <v>0</v>
      </c>
    </row>
    <row r="52" spans="1:5" ht="30" customHeight="1" thickBot="1" x14ac:dyDescent="0.3">
      <c r="A52" s="140"/>
      <c r="B52" s="15" t="s">
        <v>33</v>
      </c>
      <c r="C52" s="89" t="s">
        <v>44</v>
      </c>
      <c r="D52" s="10"/>
      <c r="E52" s="137"/>
    </row>
    <row r="53" spans="1:5" ht="125.25" customHeight="1" x14ac:dyDescent="0.25">
      <c r="A53" s="139" t="s">
        <v>42</v>
      </c>
      <c r="B53" s="124" t="s">
        <v>131</v>
      </c>
      <c r="C53" s="126" t="s">
        <v>10</v>
      </c>
      <c r="D53" s="110">
        <v>0</v>
      </c>
      <c r="E53" s="8" t="s">
        <v>82</v>
      </c>
    </row>
    <row r="54" spans="1:5" ht="29.25" customHeight="1" thickBot="1" x14ac:dyDescent="0.3">
      <c r="A54" s="140"/>
      <c r="B54" s="125"/>
      <c r="C54" s="127"/>
      <c r="D54" s="111"/>
      <c r="E54" s="11">
        <v>0</v>
      </c>
    </row>
    <row r="55" spans="1:5" ht="94.5" customHeight="1" x14ac:dyDescent="0.25">
      <c r="A55" s="139" t="s">
        <v>43</v>
      </c>
      <c r="B55" s="87" t="s">
        <v>130</v>
      </c>
      <c r="C55" s="88" t="s">
        <v>19</v>
      </c>
      <c r="D55" s="7">
        <v>0</v>
      </c>
      <c r="E55" s="8" t="s">
        <v>83</v>
      </c>
    </row>
    <row r="56" spans="1:5" ht="15.75" x14ac:dyDescent="0.25">
      <c r="A56" s="141"/>
      <c r="B56" s="14" t="s">
        <v>16</v>
      </c>
      <c r="C56" s="86" t="s">
        <v>44</v>
      </c>
      <c r="D56" s="2">
        <v>0</v>
      </c>
      <c r="E56" s="136">
        <v>0</v>
      </c>
    </row>
    <row r="57" spans="1:5" ht="27" customHeight="1" thickBot="1" x14ac:dyDescent="0.3">
      <c r="A57" s="140"/>
      <c r="B57" s="15" t="s">
        <v>33</v>
      </c>
      <c r="C57" s="89" t="s">
        <v>44</v>
      </c>
      <c r="D57" s="10">
        <v>0</v>
      </c>
      <c r="E57" s="137"/>
    </row>
    <row r="58" spans="1:5" ht="129.75" customHeight="1" x14ac:dyDescent="0.25">
      <c r="A58" s="122" t="s">
        <v>45</v>
      </c>
      <c r="B58" s="87" t="s">
        <v>129</v>
      </c>
      <c r="C58" s="88" t="s">
        <v>46</v>
      </c>
      <c r="D58" s="109" t="s">
        <v>301</v>
      </c>
      <c r="E58" s="8" t="s">
        <v>84</v>
      </c>
    </row>
    <row r="59" spans="1:5" ht="15.75" x14ac:dyDescent="0.25">
      <c r="A59" s="138"/>
      <c r="B59" s="14" t="s">
        <v>47</v>
      </c>
      <c r="C59" s="86" t="s">
        <v>46</v>
      </c>
      <c r="D59" s="2">
        <v>0</v>
      </c>
      <c r="E59" s="136">
        <v>3</v>
      </c>
    </row>
    <row r="60" spans="1:5" ht="15.75" x14ac:dyDescent="0.25">
      <c r="A60" s="138"/>
      <c r="B60" s="14" t="s">
        <v>48</v>
      </c>
      <c r="C60" s="86" t="s">
        <v>46</v>
      </c>
      <c r="D60" s="71">
        <v>0.55000000000000004</v>
      </c>
      <c r="E60" s="142"/>
    </row>
    <row r="61" spans="1:5" ht="15.75" x14ac:dyDescent="0.25">
      <c r="A61" s="138"/>
      <c r="B61" s="14" t="s">
        <v>49</v>
      </c>
      <c r="C61" s="86" t="s">
        <v>46</v>
      </c>
      <c r="D61" s="71">
        <v>0.54</v>
      </c>
      <c r="E61" s="142"/>
    </row>
    <row r="62" spans="1:5" ht="15.75" x14ac:dyDescent="0.25">
      <c r="A62" s="138"/>
      <c r="B62" s="14" t="s">
        <v>50</v>
      </c>
      <c r="C62" s="86" t="s">
        <v>46</v>
      </c>
      <c r="D62" s="71">
        <v>0.9</v>
      </c>
      <c r="E62" s="142"/>
    </row>
    <row r="63" spans="1:5" ht="15.75" x14ac:dyDescent="0.25">
      <c r="A63" s="138"/>
      <c r="B63" s="14" t="s">
        <v>51</v>
      </c>
      <c r="C63" s="86" t="s">
        <v>46</v>
      </c>
      <c r="D63" s="71">
        <v>0.82</v>
      </c>
      <c r="E63" s="142"/>
    </row>
    <row r="64" spans="1:5" ht="20.25" customHeight="1" thickBot="1" x14ac:dyDescent="0.3">
      <c r="A64" s="123"/>
      <c r="B64" s="15" t="s">
        <v>52</v>
      </c>
      <c r="C64" s="89" t="s">
        <v>46</v>
      </c>
      <c r="D64" s="10">
        <v>0</v>
      </c>
      <c r="E64" s="137"/>
    </row>
    <row r="65" spans="1:5" ht="94.5" customHeight="1" x14ac:dyDescent="0.25">
      <c r="A65" s="130" t="s">
        <v>53</v>
      </c>
      <c r="B65" s="128" t="s">
        <v>88</v>
      </c>
      <c r="C65" s="115" t="s">
        <v>46</v>
      </c>
      <c r="D65" s="110" t="s">
        <v>293</v>
      </c>
      <c r="E65" s="8" t="s">
        <v>85</v>
      </c>
    </row>
    <row r="66" spans="1:5" ht="41.25" customHeight="1" thickBot="1" x14ac:dyDescent="0.3">
      <c r="A66" s="131"/>
      <c r="B66" s="129"/>
      <c r="C66" s="116"/>
      <c r="D66" s="111"/>
      <c r="E66" s="11">
        <v>1</v>
      </c>
    </row>
    <row r="67" spans="1:5" ht="99" customHeight="1" x14ac:dyDescent="0.25">
      <c r="A67" s="122" t="s">
        <v>54</v>
      </c>
      <c r="B67" s="132" t="s">
        <v>87</v>
      </c>
      <c r="C67" s="126" t="s">
        <v>31</v>
      </c>
      <c r="D67" s="110">
        <v>0</v>
      </c>
      <c r="E67" s="8" t="s">
        <v>86</v>
      </c>
    </row>
    <row r="68" spans="1:5" ht="46.5" customHeight="1" thickBot="1" x14ac:dyDescent="0.3">
      <c r="A68" s="123"/>
      <c r="B68" s="144"/>
      <c r="C68" s="127"/>
      <c r="D68" s="111"/>
      <c r="E68" s="11">
        <v>0</v>
      </c>
    </row>
    <row r="69" spans="1:5" ht="77.25" customHeight="1" x14ac:dyDescent="0.25">
      <c r="A69" s="122" t="s">
        <v>55</v>
      </c>
      <c r="B69" s="124" t="s">
        <v>56</v>
      </c>
      <c r="C69" s="115" t="s">
        <v>90</v>
      </c>
      <c r="D69" s="110">
        <v>0</v>
      </c>
      <c r="E69" s="8" t="s">
        <v>89</v>
      </c>
    </row>
    <row r="70" spans="1:5" ht="50.25" customHeight="1" thickBot="1" x14ac:dyDescent="0.3">
      <c r="A70" s="123"/>
      <c r="B70" s="125"/>
      <c r="C70" s="116"/>
      <c r="D70" s="111"/>
      <c r="E70" s="11">
        <v>1</v>
      </c>
    </row>
    <row r="71" spans="1:5" ht="74.25" customHeight="1" x14ac:dyDescent="0.25">
      <c r="A71" s="122" t="s">
        <v>57</v>
      </c>
      <c r="B71" s="124" t="s">
        <v>137</v>
      </c>
      <c r="C71" s="115" t="s">
        <v>91</v>
      </c>
      <c r="D71" s="110" t="s">
        <v>294</v>
      </c>
      <c r="E71" s="8" t="s">
        <v>89</v>
      </c>
    </row>
    <row r="72" spans="1:5" ht="35.25" customHeight="1" thickBot="1" x14ac:dyDescent="0.3">
      <c r="A72" s="123"/>
      <c r="B72" s="125"/>
      <c r="C72" s="116"/>
      <c r="D72" s="111"/>
      <c r="E72" s="11">
        <v>1</v>
      </c>
    </row>
    <row r="73" spans="1:5" ht="75.75" customHeight="1" x14ac:dyDescent="0.25">
      <c r="A73" s="122" t="s">
        <v>58</v>
      </c>
      <c r="B73" s="124" t="s">
        <v>136</v>
      </c>
      <c r="C73" s="126" t="s">
        <v>46</v>
      </c>
      <c r="D73" s="110" t="s">
        <v>294</v>
      </c>
      <c r="E73" s="8" t="s">
        <v>92</v>
      </c>
    </row>
    <row r="74" spans="1:5" ht="50.25" customHeight="1" thickBot="1" x14ac:dyDescent="0.3">
      <c r="A74" s="123"/>
      <c r="B74" s="125"/>
      <c r="C74" s="127"/>
      <c r="D74" s="111"/>
      <c r="E74" s="11">
        <v>1</v>
      </c>
    </row>
    <row r="75" spans="1:5" ht="113.25" customHeight="1" x14ac:dyDescent="0.25">
      <c r="A75" s="122" t="s">
        <v>59</v>
      </c>
      <c r="B75" s="124" t="s">
        <v>135</v>
      </c>
      <c r="C75" s="126" t="s">
        <v>19</v>
      </c>
      <c r="D75" s="110">
        <v>0</v>
      </c>
      <c r="E75" s="8" t="s">
        <v>93</v>
      </c>
    </row>
    <row r="76" spans="1:5" ht="54" customHeight="1" thickBot="1" x14ac:dyDescent="0.3">
      <c r="A76" s="123"/>
      <c r="B76" s="125"/>
      <c r="C76" s="127"/>
      <c r="D76" s="111"/>
      <c r="E76" s="11">
        <v>0</v>
      </c>
    </row>
    <row r="77" spans="1:5" ht="79.5" customHeight="1" x14ac:dyDescent="0.25">
      <c r="A77" s="122" t="s">
        <v>60</v>
      </c>
      <c r="B77" s="124" t="s">
        <v>134</v>
      </c>
      <c r="C77" s="126" t="s">
        <v>31</v>
      </c>
      <c r="D77" s="110">
        <v>12</v>
      </c>
      <c r="E77" s="8" t="s">
        <v>94</v>
      </c>
    </row>
    <row r="78" spans="1:5" ht="37.5" customHeight="1" thickBot="1" x14ac:dyDescent="0.3">
      <c r="A78" s="123"/>
      <c r="B78" s="125"/>
      <c r="C78" s="127"/>
      <c r="D78" s="111"/>
      <c r="E78" s="11">
        <v>2</v>
      </c>
    </row>
    <row r="79" spans="1:5" ht="63.75" customHeight="1" x14ac:dyDescent="0.25">
      <c r="A79" s="122" t="s">
        <v>61</v>
      </c>
      <c r="B79" s="124" t="s">
        <v>62</v>
      </c>
      <c r="C79" s="88" t="s">
        <v>10</v>
      </c>
      <c r="D79" s="7">
        <v>2</v>
      </c>
      <c r="E79" s="8" t="s">
        <v>94</v>
      </c>
    </row>
    <row r="80" spans="1:5" ht="95.25" thickBot="1" x14ac:dyDescent="0.3">
      <c r="A80" s="123"/>
      <c r="B80" s="125"/>
      <c r="C80" s="89" t="s">
        <v>95</v>
      </c>
      <c r="D80" s="107" t="s">
        <v>287</v>
      </c>
      <c r="E80" s="11">
        <v>2</v>
      </c>
    </row>
    <row r="81" spans="1:5" ht="63" x14ac:dyDescent="0.25">
      <c r="A81" s="122" t="s">
        <v>63</v>
      </c>
      <c r="B81" s="124" t="s">
        <v>133</v>
      </c>
      <c r="C81" s="88" t="s">
        <v>6</v>
      </c>
      <c r="D81" s="7" t="s">
        <v>152</v>
      </c>
      <c r="E81" s="8" t="s">
        <v>94</v>
      </c>
    </row>
    <row r="82" spans="1:5" ht="79.5" thickBot="1" x14ac:dyDescent="0.3">
      <c r="A82" s="123"/>
      <c r="B82" s="125"/>
      <c r="C82" s="89" t="s">
        <v>132</v>
      </c>
      <c r="D82" s="10"/>
      <c r="E82" s="11">
        <v>0</v>
      </c>
    </row>
    <row r="83" spans="1:5" ht="31.5" customHeight="1" x14ac:dyDescent="0.25">
      <c r="A83" s="117"/>
      <c r="B83" s="119" t="s">
        <v>64</v>
      </c>
      <c r="C83" s="119"/>
      <c r="D83" s="119"/>
      <c r="E83" s="119"/>
    </row>
    <row r="84" spans="1:5" ht="40.5" customHeight="1" x14ac:dyDescent="0.25">
      <c r="A84" s="118"/>
      <c r="B84" s="120" t="s">
        <v>65</v>
      </c>
      <c r="C84" s="120"/>
      <c r="D84" s="120"/>
      <c r="E84" s="120"/>
    </row>
    <row r="85" spans="1:5" ht="43.5" customHeight="1" x14ac:dyDescent="0.25">
      <c r="A85" s="118"/>
      <c r="B85" s="120" t="s">
        <v>66</v>
      </c>
      <c r="C85" s="120"/>
      <c r="D85" s="120"/>
      <c r="E85" s="120"/>
    </row>
    <row r="86" spans="1:5" ht="37.5" customHeight="1" thickBot="1" x14ac:dyDescent="0.3">
      <c r="A86" s="118"/>
      <c r="B86" s="156" t="s">
        <v>67</v>
      </c>
      <c r="C86" s="121"/>
      <c r="D86" s="121"/>
      <c r="E86" s="121"/>
    </row>
    <row r="87" spans="1:5" ht="36.75" thickBot="1" x14ac:dyDescent="0.6">
      <c r="C87" s="154" t="s">
        <v>104</v>
      </c>
      <c r="D87" s="155"/>
      <c r="E87" s="29">
        <v>25</v>
      </c>
    </row>
    <row r="89" spans="1:5" ht="226.5" customHeight="1" x14ac:dyDescent="0.25">
      <c r="A89" s="114" t="s">
        <v>128</v>
      </c>
      <c r="B89" s="114"/>
      <c r="C89" s="114"/>
      <c r="D89" s="114"/>
      <c r="E89" s="114"/>
    </row>
  </sheetData>
  <mergeCells count="109">
    <mergeCell ref="A6:A7"/>
    <mergeCell ref="B6:B7"/>
    <mergeCell ref="A8:A9"/>
    <mergeCell ref="B8:B9"/>
    <mergeCell ref="A10:A11"/>
    <mergeCell ref="B10:B11"/>
    <mergeCell ref="D2:E2"/>
    <mergeCell ref="A3:E3"/>
    <mergeCell ref="A4:A5"/>
    <mergeCell ref="B4:B5"/>
    <mergeCell ref="D4:D5"/>
    <mergeCell ref="E4:E5"/>
    <mergeCell ref="A18:A20"/>
    <mergeCell ref="E19:E20"/>
    <mergeCell ref="A21:A22"/>
    <mergeCell ref="B21:B22"/>
    <mergeCell ref="C21:C22"/>
    <mergeCell ref="D21:D22"/>
    <mergeCell ref="D10:D11"/>
    <mergeCell ref="A12:A13"/>
    <mergeCell ref="B12:B13"/>
    <mergeCell ref="D12:D13"/>
    <mergeCell ref="A14:A17"/>
    <mergeCell ref="E15:E17"/>
    <mergeCell ref="E30:E32"/>
    <mergeCell ref="A33:A36"/>
    <mergeCell ref="E33:E35"/>
    <mergeCell ref="A37:A38"/>
    <mergeCell ref="B37:B38"/>
    <mergeCell ref="C37:C38"/>
    <mergeCell ref="D37:D38"/>
    <mergeCell ref="A23:A24"/>
    <mergeCell ref="B23:B24"/>
    <mergeCell ref="C23:C24"/>
    <mergeCell ref="D23:D24"/>
    <mergeCell ref="A25:A28"/>
    <mergeCell ref="E26:E28"/>
    <mergeCell ref="A39:A40"/>
    <mergeCell ref="B39:B40"/>
    <mergeCell ref="C39:C40"/>
    <mergeCell ref="D39:D40"/>
    <mergeCell ref="A41:A42"/>
    <mergeCell ref="B41:B42"/>
    <mergeCell ref="C41:C42"/>
    <mergeCell ref="D41:D42"/>
    <mergeCell ref="A29:A32"/>
    <mergeCell ref="A47:A48"/>
    <mergeCell ref="B47:B48"/>
    <mergeCell ref="C47:C48"/>
    <mergeCell ref="D47:D48"/>
    <mergeCell ref="A49:A52"/>
    <mergeCell ref="B49:B50"/>
    <mergeCell ref="A43:A44"/>
    <mergeCell ref="B43:B44"/>
    <mergeCell ref="C43:C44"/>
    <mergeCell ref="D43:D44"/>
    <mergeCell ref="A45:A46"/>
    <mergeCell ref="B45:B46"/>
    <mergeCell ref="C45:C46"/>
    <mergeCell ref="D45:D46"/>
    <mergeCell ref="E56:E57"/>
    <mergeCell ref="A58:A64"/>
    <mergeCell ref="E59:E64"/>
    <mergeCell ref="A65:A66"/>
    <mergeCell ref="B65:B66"/>
    <mergeCell ref="C65:C66"/>
    <mergeCell ref="D65:D66"/>
    <mergeCell ref="E49:E50"/>
    <mergeCell ref="E51:E52"/>
    <mergeCell ref="A53:A54"/>
    <mergeCell ref="B53:B54"/>
    <mergeCell ref="C53:C54"/>
    <mergeCell ref="D53:D54"/>
    <mergeCell ref="A67:A68"/>
    <mergeCell ref="B67:B68"/>
    <mergeCell ref="C67:C68"/>
    <mergeCell ref="D67:D68"/>
    <mergeCell ref="A69:A70"/>
    <mergeCell ref="B69:B70"/>
    <mergeCell ref="C69:C70"/>
    <mergeCell ref="D69:D70"/>
    <mergeCell ref="A55:A57"/>
    <mergeCell ref="A75:A76"/>
    <mergeCell ref="B75:B76"/>
    <mergeCell ref="C75:C76"/>
    <mergeCell ref="D75:D76"/>
    <mergeCell ref="A77:A78"/>
    <mergeCell ref="B77:B78"/>
    <mergeCell ref="C77:C78"/>
    <mergeCell ref="D77:D78"/>
    <mergeCell ref="A71:A72"/>
    <mergeCell ref="B71:B72"/>
    <mergeCell ref="C71:C72"/>
    <mergeCell ref="D71:D72"/>
    <mergeCell ref="A73:A74"/>
    <mergeCell ref="B73:B74"/>
    <mergeCell ref="C73:C74"/>
    <mergeCell ref="D73:D74"/>
    <mergeCell ref="C87:D87"/>
    <mergeCell ref="A89:E89"/>
    <mergeCell ref="A79:A80"/>
    <mergeCell ref="B79:B80"/>
    <mergeCell ref="A81:A82"/>
    <mergeCell ref="B81:B82"/>
    <mergeCell ref="A83:A86"/>
    <mergeCell ref="B83:E83"/>
    <mergeCell ref="B84:E84"/>
    <mergeCell ref="B85:E85"/>
    <mergeCell ref="B86:E86"/>
  </mergeCells>
  <hyperlinks>
    <hyperlink ref="D9" r:id="rId1" xr:uid="{97DA6AF5-B223-4595-9846-B68525B0AEDA}"/>
    <hyperlink ref="D10" r:id="rId2" xr:uid="{4FEB56BE-8764-4221-A22F-DA0FEF05E0E8}"/>
    <hyperlink ref="D80" r:id="rId3" xr:uid="{BE1F14A9-AC8B-4A57-8ACA-16DCB7B67BA9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Прионежский МР</vt:lpstr>
      <vt:lpstr>СОШ 1</vt:lpstr>
      <vt:lpstr>СОШ 2</vt:lpstr>
      <vt:lpstr>СОШ 3</vt:lpstr>
      <vt:lpstr>СОШ 4</vt:lpstr>
      <vt:lpstr>СОШ 5</vt:lpstr>
      <vt:lpstr>ООШ 7</vt:lpstr>
      <vt:lpstr>ООШ 8</vt:lpstr>
      <vt:lpstr>СОШ 9</vt:lpstr>
      <vt:lpstr>СОШ 10</vt:lpstr>
      <vt:lpstr>СОШ 44</vt:lpstr>
      <vt:lpstr>Рыбрека</vt:lpstr>
      <vt:lpstr>Шелтозеро</vt:lpstr>
      <vt:lpstr>Шокша</vt:lpstr>
      <vt:lpstr>Информац справка</vt:lpstr>
      <vt:lpstr>'Прионежский МР'!Область_печати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Порыгина Елена Анатольевна</dc:creator>
  <cp:lastModifiedBy>Порыгина Елена Анатольевна</cp:lastModifiedBy>
  <cp:lastPrinted>2021-09-10T11:37:27Z</cp:lastPrinted>
  <dcterms:created xsi:type="dcterms:W3CDTF">2015-06-05T18:19:34Z</dcterms:created>
  <dcterms:modified xsi:type="dcterms:W3CDTF">2021-09-10T11:40:56Z</dcterms:modified>
</cp:coreProperties>
</file>