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tabRatio="494" activeTab="1"/>
  </bookViews>
  <sheets>
    <sheet name="Приложение № 2" sheetId="1" r:id="rId1"/>
    <sheet name="Приложение № 3" sheetId="2" r:id="rId2"/>
  </sheets>
  <definedNames>
    <definedName name="_xlnm._FilterDatabase_1">#REF!</definedName>
    <definedName name="_xlnm.Print_Area" localSheetId="0">'Приложение № 2'!$A$1:$V$471</definedName>
    <definedName name="_xlnm.Print_Area" localSheetId="1">'Приложение № 3'!$A$1:$V$471</definedName>
  </definedNames>
  <calcPr fullCalcOnLoad="1"/>
</workbook>
</file>

<file path=xl/sharedStrings.xml><?xml version="1.0" encoding="utf-8"?>
<sst xmlns="http://schemas.openxmlformats.org/spreadsheetml/2006/main" count="5522" uniqueCount="386">
  <si>
    <t>Приложение № 3</t>
  </si>
  <si>
    <t>Прионежского муниципального района</t>
  </si>
  <si>
    <t>Наименование</t>
  </si>
  <si>
    <t>Раздел</t>
  </si>
  <si>
    <t>Подраздел</t>
  </si>
  <si>
    <t>Целевая статья</t>
  </si>
  <si>
    <t>Вид расхода</t>
  </si>
  <si>
    <t xml:space="preserve">Уточненный план </t>
  </si>
  <si>
    <t>Исполнено</t>
  </si>
  <si>
    <t xml:space="preserve">Отклонение фактических показателей от плановых </t>
  </si>
  <si>
    <t xml:space="preserve">% исполнения </t>
  </si>
  <si>
    <t>1</t>
  </si>
  <si>
    <t>Администрация Прионежского муниципального района</t>
  </si>
  <si>
    <t>ОБЩЕГОСУДАРСТВЕННЫЕ ВОПРОСЫ</t>
  </si>
  <si>
    <t>01</t>
  </si>
  <si>
    <t>00</t>
  </si>
  <si>
    <t>0000000000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</si>
  <si>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</si>
  <si>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</si>
  <si>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</si>
  <si>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государственных (муниципальных) органов</t>
  </si>
  <si>
    <t>Центральный аппарат</t>
  </si>
  <si>
    <t>2000010400</t>
  </si>
  <si>
    <t>120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</si>
  <si>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</si>
  <si>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</si>
  <si>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</si>
  <si>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</si>
  <si>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</si>
  <si>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</si>
  <si>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0200000000</t>
  </si>
  <si>
    <t>Подпрограмма «Развитие дошкольного, общего и дополнительного образования детей»</t>
  </si>
  <si>
    <t>0220000000</t>
  </si>
  <si>
    <t>Основное мероприятие «Реализация образовательных программ общего и дополнительного образования"</t>
  </si>
  <si>
    <t>0220200000</t>
  </si>
  <si>
    <t>Глава Администрации муниципального образования</t>
  </si>
  <si>
    <t>Уплата налогов, сборов и иных платежей</t>
  </si>
  <si>
    <t>850</t>
  </si>
  <si>
    <t>2000010800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</si>
  <si>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</si>
  <si>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</t>
  </si>
  <si>
    <t>2000042140</t>
  </si>
  <si>
    <t>Муниципальная программа "Эффективное управление муниципальными  финансами в Прионежском муниципальном районе"</t>
  </si>
  <si>
    <t>530</t>
  </si>
  <si>
    <t>Судебная система</t>
  </si>
  <si>
    <t>05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</si>
  <si>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</si>
  <si>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2000051200</t>
  </si>
  <si>
    <t>Обеспечение деятельности Финансового управления Прионежского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</si>
  <si>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</si>
  <si>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</si>
  <si>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1100000000</t>
  </si>
  <si>
    <t>Подпрограмма "Организация исполнения бюджета Прионежского муниципального района и формирование бюджетной отчетности"</t>
  </si>
  <si>
    <t>1130000000</t>
  </si>
  <si>
    <t>Контрольно-счетный комитет Прионежского муниципального района</t>
  </si>
  <si>
    <t>1130010400</t>
  </si>
  <si>
    <t>Расходы на выплаты персоналу казенных учреждений</t>
  </si>
  <si>
    <t>110</t>
  </si>
  <si>
    <t>Резервный фонд Администрации Прионежского муниципального района по предупреждению и ликвидации чрезвачайных ситауций</t>
  </si>
  <si>
    <t>Другие общегосударственные вопросы</t>
  </si>
  <si>
    <t>2000010900</t>
  </si>
  <si>
    <t>Исполнение судебных актов, подлежащих взысканию с казны Прионежского муниципального района</t>
  </si>
  <si>
    <t>Резервные фонды</t>
  </si>
  <si>
    <t>11</t>
  </si>
  <si>
    <t>2000070700</t>
  </si>
  <si>
    <t>Резервные средства</t>
  </si>
  <si>
    <t>870</t>
  </si>
  <si>
    <t>13</t>
  </si>
  <si>
    <t>НАЦИОНАЛЬНАЯ ОБОРОНА</t>
  </si>
  <si>
    <t>1130070660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</si>
  <si>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</si>
  <si>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1500000000</t>
  </si>
  <si>
    <t>НАЦИОНАЛЬНАЯ БЕЗОПАСНОСТЬ И ПРАВООХРАНИТЕЛЬНАЯ ДЕЯТЕЛЬНОСТЬ</t>
  </si>
  <si>
    <t>Мероприятия по повышению безопасности дорожного движения в Прионежском муниципальном районе</t>
  </si>
  <si>
    <t>1500072970</t>
  </si>
  <si>
    <t>Мероприятия по профилактике правонарушений в Прионежском муниципальном районе</t>
  </si>
  <si>
    <t>НАЦИОНАЛЬНАЯ ЭКОНОМИКА</t>
  </si>
  <si>
    <t>02</t>
  </si>
  <si>
    <t>Подпрограмма "Содействие занятости населения"</t>
  </si>
  <si>
    <t>Мобилизационная и вневойсковая подготовка</t>
  </si>
  <si>
    <t>2000051180</t>
  </si>
  <si>
    <t>Иные межбюджетные трансферты</t>
  </si>
  <si>
    <t>Сельское хозяйство и рыболовство</t>
  </si>
  <si>
    <t>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</si>
  <si>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Другие вопросы в области национальной безопасности и правоохранительной деятельности</t>
  </si>
  <si>
    <t>14</t>
  </si>
  <si>
    <t>1300000000</t>
  </si>
  <si>
    <t>Дорожное хозяйство (дорожные фонды)</t>
  </si>
  <si>
    <t>Мероприятия по противодействию злоупотреблению наркотическими средствами и психотропными веществами и их незаконному обороту в Прионежском муниципальном районе</t>
  </si>
  <si>
    <t>1300072950</t>
  </si>
  <si>
    <t>Подпрограмма "Проведение мероприятий по социально-экономическому развитию территорий"</t>
  </si>
  <si>
    <t>Субсидия местным бюджетам на реализацию мероприятий государственной программы Республики Карелия «Развитие транспортной системы»</t>
  </si>
  <si>
    <t>1400000000</t>
  </si>
  <si>
    <t>Субсидии</t>
  </si>
  <si>
    <t>1400072960</t>
  </si>
  <si>
    <t>Другие вопросы в области национальной экономики</t>
  </si>
  <si>
    <t>Мероприятия по землеустройству и землепользованию</t>
  </si>
  <si>
    <t>2000042180</t>
  </si>
  <si>
    <t>09</t>
  </si>
  <si>
    <t>Субсидия местным бюджетам на реализацию дополнительных мероприятий по поддержке малого и среднего предпринимательства</t>
  </si>
  <si>
    <t>0900000000</t>
  </si>
  <si>
    <t>0930000000</t>
  </si>
  <si>
    <t>Софинансирование дополнительных мероприятий по поддержке малого и среднего предпринимательства</t>
  </si>
  <si>
    <t>0930043180</t>
  </si>
  <si>
    <t>ЖИЛИЩНО-КОММУНАЛЬНОЕ ХОЗЯЙСТВО</t>
  </si>
  <si>
    <t>520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</si>
  <si>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</t>
  </si>
  <si>
    <t>2000076020</t>
  </si>
  <si>
    <t>540</t>
  </si>
  <si>
    <t>Субсидия местным бюджетам на реализацию мероприятий государственной программы Республики Карелия "Обеспечение доступным и комфортным жильем и жилищно-коммунальными услугами"</t>
  </si>
  <si>
    <t>12</t>
  </si>
  <si>
    <t>Подпрограмма "Землепользование и землеустройство в Прионежском муниципальном районе"</t>
  </si>
  <si>
    <t>0910000000</t>
  </si>
  <si>
    <t>0910073400</t>
  </si>
  <si>
    <t>Мероприятия в области жилищного хозяйства</t>
  </si>
  <si>
    <t>1200000000</t>
  </si>
  <si>
    <t>12000S3240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</si>
  <si>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</si>
  <si>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</si>
  <si>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Коммунальное хозяйство</t>
  </si>
  <si>
    <t>Жилищное хозяйство</t>
  </si>
  <si>
    <t>0500000000</t>
  </si>
  <si>
    <t>Подпрограмма "Создание условий для обеспечения доступным и комфортным жильем граждан в Прионежском муниципальном районе"</t>
  </si>
  <si>
    <t>0510000000</t>
  </si>
  <si>
    <t>Основное мероприятие "Переселение граждан из многоквартирных домов, признанных аварийными и подлежащими сносу и не входящих в действующие программы переселения"</t>
  </si>
  <si>
    <t>0510100000</t>
  </si>
  <si>
    <t>Бюджетные инвестиции</t>
  </si>
  <si>
    <t>Субсидии на мероприятия по организации водоснабжения населения Прионежского муниципального района</t>
  </si>
  <si>
    <t>410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</si>
  <si>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</si>
  <si>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Мероприятия по подготовке муниципального жилого фонда к эксплуатации в осенне-зимний период</t>
  </si>
  <si>
    <t>Обеспечение мероприятий по переселению граждан из аварийного жилищного фонда</t>
  </si>
  <si>
    <t>Субсидия на поддержку местных инициатив граждан, проживающих и городских и сельских поселениях</t>
  </si>
  <si>
    <t>Софинансирование мероприятий по поддержке местных инициатив граждан, проживающих в городских и сельских поселениях</t>
  </si>
  <si>
    <t>051F367483</t>
  </si>
  <si>
    <t>Благоустройство</t>
  </si>
  <si>
    <t>051F367484</t>
  </si>
  <si>
    <t>Мероприятия по организация ритуальных услуг и содержание мест захоронений</t>
  </si>
  <si>
    <t>Подпрограмма "Создание условий для обеспечения качественными жилищно-коммунальными услугами граждан в Прионежском муниципальном районе"</t>
  </si>
  <si>
    <t>0530000000</t>
  </si>
  <si>
    <t>0530073500</t>
  </si>
  <si>
    <t>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</si>
  <si>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</t>
  </si>
  <si>
    <t>Взносы в фонд капитального ремонта общего имущества многоквартирных домов</t>
  </si>
  <si>
    <t>0530073520</t>
  </si>
  <si>
    <t>Субсидии на реализацию мероприятий государственной программы Республики Карелия «Развитие образования» в дошкольном образовании</t>
  </si>
  <si>
    <t>Мероприятия по обеспечению условий осуществления образовательной деятельности по  программам дошкольного образования</t>
  </si>
  <si>
    <t>Субсидия на реализацию мероприятий по реконструкции объектов водоотведения Прионежского муниципального района</t>
  </si>
  <si>
    <t>0530063700</t>
  </si>
  <si>
    <t>Мероприятия в области коммунального хозяйства</t>
  </si>
  <si>
    <t>0530073510</t>
  </si>
  <si>
    <t>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1755–ЗРК «Об образовании» мер социальной поддержки и социального обслуживания обучающимся с ограниченными возможностями здоровья</t>
  </si>
  <si>
    <t>0530073530</t>
  </si>
  <si>
    <t>Софинансирование мероприятий по реконструкции объектов водоотведения Прионежского муниципального района</t>
  </si>
  <si>
    <t>05300S3220</t>
  </si>
  <si>
    <t>09300S3140</t>
  </si>
  <si>
    <t>Подпрограмма "Благоустройство территорий сельских поселений"</t>
  </si>
  <si>
    <t>0540000000</t>
  </si>
  <si>
    <t>0540073500</t>
  </si>
  <si>
    <t>Мероприятия по участию в организации деятельности по сбору (в том числе раздельному сбору) и транспортированию твердых коммунальных отходов</t>
  </si>
  <si>
    <t>0540073800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</si>
  <si>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</si>
  <si>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мероприятий по обеспечению комплексного развития сельских территорий (благоустройство сельских территорий)</t>
  </si>
  <si>
    <t>ОБРАЗОВАНИЕ</t>
  </si>
  <si>
    <t>07</t>
  </si>
  <si>
    <t>Мероприятия по обеспечению условий осуществления образовательной деятельности по  программам начального общего, основного общего, среднего общего образования</t>
  </si>
  <si>
    <t>Муниципальная программа "Профилактика терроризма, а также минимизация и (или) ликвидация последствий его проявления на территории Прионежского муниципального района на 2020-2024 годы"</t>
  </si>
  <si>
    <t>0100000000</t>
  </si>
  <si>
    <t>Мероприятия по установке системы видеонаблюдения в образовательных учреждениях Прионежского муниципального района</t>
  </si>
  <si>
    <t>0100072970</t>
  </si>
  <si>
    <t>Основное мероприятие «Содействие развитию дошкольного образования»</t>
  </si>
  <si>
    <t>0220100000</t>
  </si>
  <si>
    <t>Софинансирование мероприятий государственной программы Республики Карелия «Развитие образования» в общем и дополнительном образовании</t>
  </si>
  <si>
    <t>0220142190</t>
  </si>
  <si>
    <t>0220170200</t>
  </si>
  <si>
    <t>Софинансирование мероприятий государственной программы Республики Карелия "Эффективное управление региональными и муниципальными финансами"</t>
  </si>
  <si>
    <t>Дополнительное образование детей</t>
  </si>
  <si>
    <t>0220242100</t>
  </si>
  <si>
    <t>0220300000</t>
  </si>
  <si>
    <t>Мероприятия по обеспечению условий осуществления образовательной деятельности по  программам дополнительного образования детей</t>
  </si>
  <si>
    <t>Общее образование</t>
  </si>
  <si>
    <t>Софинансирование мероприятий государственной программы Республики Карелия "Развитие образования" в дошкольном образовании</t>
  </si>
  <si>
    <t>02201S3200</t>
  </si>
  <si>
    <t>0220242190</t>
  </si>
  <si>
    <t>Субсидии на реализацию мероприятий государственной программы Республики Карелия «Развитие образования» в общем и дополнительном  образовании</t>
  </si>
  <si>
    <t>0220243200</t>
  </si>
  <si>
    <t>0220270210</t>
  </si>
  <si>
    <t>02202S3200</t>
  </si>
  <si>
    <t>Другие вопросы в области образования</t>
  </si>
  <si>
    <t>Реализация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</si>
  <si>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022E250970</t>
  </si>
  <si>
    <t>Услуги, связанные с обеспечением деятельности организаций</t>
  </si>
  <si>
    <t>Субсидия местным бюджетам на реализацию мероприятий государственной программы Республики Карелия "Развитие образования"</t>
  </si>
  <si>
    <t>0220343200</t>
  </si>
  <si>
    <t>Софинансирование мероприятий государственной программы Республики Карелия "Развитие образования"</t>
  </si>
  <si>
    <t>02203S3200</t>
  </si>
  <si>
    <t>КУЛЬТУРА, КИНЕМАТОГРАФИЯ</t>
  </si>
  <si>
    <t>Культура</t>
  </si>
  <si>
    <t>0920000000</t>
  </si>
  <si>
    <t>Мероприятия по организации временного трудоустройства несовершеннолетних граждан</t>
  </si>
  <si>
    <t>0920070260</t>
  </si>
  <si>
    <t>Субсидия местным бюджетам на реализацию мероприятий государственной программы Республики Карелия «Развитие культуры»</t>
  </si>
  <si>
    <t>Подпрограмма "Создание условий для повышения результативности бюджетных расходов"</t>
  </si>
  <si>
    <t>1120000000</t>
  </si>
  <si>
    <t>Мероприятия в области культуры и кинематографии</t>
  </si>
  <si>
    <t>11200S3170</t>
  </si>
  <si>
    <t>Софинансирование мероприятий государственной программы Республики Карелия «Развитие культуры»</t>
  </si>
  <si>
    <t>Основное мероприятие «Развитие библиотечного дела»</t>
  </si>
  <si>
    <t>Мероприятия по развитию библиотечного дела</t>
  </si>
  <si>
    <t>СОЦИАЛЬНАЯ ПОЛИТИКА</t>
  </si>
  <si>
    <t>Пенсионное обеспечение</t>
  </si>
  <si>
    <t>Основное мероприятие «Предоставление доплат к пенсии»</t>
  </si>
  <si>
    <t>Доплата к трудовой пенсии лицам, замещавшим муниципальные должности</t>
  </si>
  <si>
    <t>0220270230</t>
  </si>
  <si>
    <t>Профессиональная подготовка, переподготовка и повышение квалификации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</si>
  <si>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</si>
  <si>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</si>
  <si>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Основное мероприятие «Реализация мероприятий государственной программы Республики Карелия «Совершенствование социальной защиты граждан» в части предоставления государственной социальной помощи малоимущим семьям, имеющим детей»</t>
  </si>
  <si>
    <t>Субсидия местным бюджетам на реализацию мероприятий государственной программы Республики Карелия «Совершенствование социальной защиты граждан» (Адресная социальная помощь малоимущим семьям, имеющим детей)</t>
  </si>
  <si>
    <t>Подпрограмма "Создание условий для обеспечения доступным и комфортным жильем граждан в Прионежском муниципальном районе"</t>
  </si>
  <si>
    <t>Молодежная политика</t>
  </si>
  <si>
    <t>Реализация мероприятий по обеспечению жильем молодых семей</t>
  </si>
  <si>
    <t>Охрана семьи и детства</t>
  </si>
  <si>
    <t>Субсидия местным бюджетам на реализацию мероприятий государственной программы Республики Карелия «Совершенствование социальной защиты граждан» (организация отдыха детей в каникулярное время)</t>
  </si>
  <si>
    <t>0220243210</t>
  </si>
  <si>
    <t>Осуществление государственных полномочий Республики Карелия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</si>
  <si>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Публичные нормативные социальные выплаты гражданам</t>
  </si>
  <si>
    <t>Софинансирование мероприятий государственной программы Республики Карелия «Совершенствование социальной защиты граждан» (организация отдыха детей в каникулярное время)</t>
  </si>
  <si>
    <t>02202S3210</t>
  </si>
  <si>
    <t>Основное мероприятие «Оказание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семью»</t>
  </si>
  <si>
    <t>Основное мероприятие «Финансовое обеспечение мероприятий общепрограммного характера»</t>
  </si>
  <si>
    <t>0210000000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</si>
  <si>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</si>
  <si>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0210074520</t>
  </si>
  <si>
    <t>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</si>
  <si>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Другие вопросы в области социальной политики</t>
  </si>
  <si>
    <t>08</t>
  </si>
  <si>
    <t>0700000000</t>
  </si>
  <si>
    <t>Основное мероприятие «Развитие культуры»</t>
  </si>
  <si>
    <t>0700100000</t>
  </si>
  <si>
    <t>0700143250</t>
  </si>
  <si>
    <t>ФИЗИЧЕСКАЯ КУЛЬТУРА И СПОРТ</t>
  </si>
  <si>
    <t>Основное мероприятие "Реализация мероприятий в сфере физической культуры и спорта"</t>
  </si>
  <si>
    <t>0700174400</t>
  </si>
  <si>
    <t>07001S3250</t>
  </si>
  <si>
    <t>Обслуживание государственного внутреннего и муниципального долга</t>
  </si>
  <si>
    <t>0700200000</t>
  </si>
  <si>
    <t>Подпрограмма "Развитие среднесрочного и долгосрочного бюджетного планирования"</t>
  </si>
  <si>
    <t>0700274420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</si>
  <si>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</si>
  <si>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</si>
  <si>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10</t>
  </si>
  <si>
    <t>Осуществление государственных полномочий Республики Карелия по расчету и предоставлению дотаций бюджетам поселений</t>
  </si>
  <si>
    <t>0300000000</t>
  </si>
  <si>
    <t>Дотации</t>
  </si>
  <si>
    <t>Подпрограмма «Обеспечение мер социальной поддержки отдельных категорий граждан»</t>
  </si>
  <si>
    <t>0310000000</t>
  </si>
  <si>
    <t>Выравнивание бюджетной обеспеченности бюджетам поселений</t>
  </si>
  <si>
    <t>0310100000</t>
  </si>
  <si>
    <t>0310184910</t>
  </si>
  <si>
    <t>310</t>
  </si>
  <si>
    <t>320</t>
  </si>
  <si>
    <t>Подпрограмма «Совершенствование социальной поддержки семей и детей»</t>
  </si>
  <si>
    <t>0320000000</t>
  </si>
  <si>
    <t>0320200000</t>
  </si>
  <si>
    <t>0320243210</t>
  </si>
  <si>
    <t>Софинансирование мероприятий государственной программы Республики Карелия «Совершенствование социальной защиты граждан» (Адресная социальная помощь малоимущим семьям, имеющим детей)</t>
  </si>
  <si>
    <t>03202S3210</t>
  </si>
  <si>
    <t>0220142030</t>
  </si>
  <si>
    <t>0220143200</t>
  </si>
  <si>
    <t>ИТОГО:</t>
  </si>
  <si>
    <t>0320100000</t>
  </si>
  <si>
    <t>03201R0820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</si>
  <si>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в части расходов на администрирование</t>
  </si>
  <si>
    <t>03201К0820</t>
  </si>
  <si>
    <t>Другие вопросы в области физической культуры и спорта</t>
  </si>
  <si>
    <t>0800000000</t>
  </si>
  <si>
    <t>0800100000</t>
  </si>
  <si>
    <t>Мероприятия в области спорта и физической культуры</t>
  </si>
  <si>
    <t>0800175120</t>
  </si>
  <si>
    <t>Мероприятия по содержанию спортивных объектов</t>
  </si>
  <si>
    <t>2000075130</t>
  </si>
  <si>
    <t>ОБСЛУЖИВАНИЕ ГОСУДАРСТВЕННОГО И МУНИЦИПАЛЬНОГО ДОЛГА</t>
  </si>
  <si>
    <t>1110000000</t>
  </si>
  <si>
    <t>Процентные платежи по муниципальному долгу</t>
  </si>
  <si>
    <t>1110070650</t>
  </si>
  <si>
    <t>730</t>
  </si>
  <si>
    <t>МЕЖБЮДЖЕТНЫЕ ТРАНСФЕРТЫ ОБЩЕГО ХАРАКТЕРА БЮДЖЕТАМ БЮДЖЕТНОЙ СИСТЕМЫ РОССИЙСКОЙ ФЕДЕРАЦИИ</t>
  </si>
  <si>
    <t>1120042150</t>
  </si>
  <si>
    <t>510</t>
  </si>
  <si>
    <t>1120046010</t>
  </si>
  <si>
    <t>Прочие межбюджетные трансферты общего характера</t>
  </si>
  <si>
    <t>Мероприятия по содействию занятости населения Прионежского муниципального района</t>
  </si>
  <si>
    <t>0920046220</t>
  </si>
  <si>
    <t>Х</t>
  </si>
  <si>
    <t xml:space="preserve"> </t>
  </si>
  <si>
    <t>Единая субвенция бюджетам муниципальных районов</t>
  </si>
  <si>
    <t>0930043190</t>
  </si>
  <si>
    <t>Муниципальная программа "Экономическое развитие Прионежского муниципального района"</t>
  </si>
  <si>
    <t>Субсидия на подготовку к проведению Дня Республики Карелия</t>
  </si>
  <si>
    <t>0100072980</t>
  </si>
  <si>
    <t>Мероприятия по оснащению объектов (территорий) системами передачи тревожных сообщений в образовательных учреждениях Прионежского муниципального района</t>
  </si>
  <si>
    <t>0220253030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</si>
  <si>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</si>
  <si>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02202L3040</t>
  </si>
  <si>
    <t>Реализация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</si>
  <si>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бюджетным учреждениям</t>
  </si>
  <si>
    <t>05102L4970</t>
  </si>
  <si>
    <t xml:space="preserve">Муниципальная программа "Экономическое развитие Прионежского муниципального района" </t>
  </si>
  <si>
    <t>Муниципальная программа "Профилактика правонарушений в Прионежском муниципальном районе "</t>
  </si>
  <si>
    <t>Муниципальная программа "Развитие образования в Прионежском муниципальном районе"</t>
  </si>
  <si>
    <t xml:space="preserve">Муниципальная программа "Развитие образования в Прионежском муниципальном районе" </t>
  </si>
  <si>
    <t xml:space="preserve">Муниципальная программа "Социальная поддержка граждан в Прионежском муниципальном районе" </t>
  </si>
  <si>
    <t xml:space="preserve">Муниципальная программа "Обеспечение доступным и комфортным жильем и жилищно-коммунальными услугами" </t>
  </si>
  <si>
    <t xml:space="preserve">Муниципальная программа "Развитие физической культуры и спорта в Прионежском муниципальном районе" </t>
  </si>
  <si>
    <t xml:space="preserve">Муниципальная программа "Повышение безопасности дорожного движения в Прионежском муниципальном районе" </t>
  </si>
  <si>
    <t xml:space="preserve">Муниципальная программа "Комплексные меры по реализации государственной антинаркотической политики в Прионежском муниципальном районе </t>
  </si>
  <si>
    <t>Муниципальная программа "Развитие культуры в Прионежском муниципальном районе"</t>
  </si>
  <si>
    <t>Обеспечение доступа органов местного самоуправления к государственным информационным системам, размещенным в Центре обработки данных Правительства Республики Карелия</t>
  </si>
  <si>
    <t>Исполнение судебных актов, подлежащих взысканию с казны Прионежского муниципального района (просроченная кредиторская задолженность)</t>
  </si>
  <si>
    <t>0930074080</t>
  </si>
  <si>
    <t>Реализация мероприятий по сносу рекламных конструкций</t>
  </si>
  <si>
    <t>0940000000</t>
  </si>
  <si>
    <t>0940077100</t>
  </si>
  <si>
    <t>Проведение выставочных мероприятий</t>
  </si>
  <si>
    <t>Подпрограмма "Развитие туризма и легализация туристических объектов"</t>
  </si>
  <si>
    <t>Муниципальная программа "Развитие малого и среднего предпринимательства в Прионежском муниципальном районе "</t>
  </si>
  <si>
    <t>0510143220</t>
  </si>
  <si>
    <t>05101S3220</t>
  </si>
  <si>
    <t>Софинансирование мероприятий по реализации государственной программы Республики Карелия "Обеспечение доступным и комфортным жильем и жилищно-коммунальными услугами"</t>
  </si>
  <si>
    <t>0530044290</t>
  </si>
  <si>
    <t>09300S3190</t>
  </si>
  <si>
    <t>Софинансирование мероприятий по подготовке к проведению Дня Республики Карелия</t>
  </si>
  <si>
    <t>05400L5763</t>
  </si>
  <si>
    <t>0100072990</t>
  </si>
  <si>
    <t>0400000000</t>
  </si>
  <si>
    <t>0400072910</t>
  </si>
  <si>
    <t>Муниципальная программа "Пожарная безопасность на объектах образования Прионежского муниципального района на 2021 - 2027 годы"</t>
  </si>
  <si>
    <t>Реализация мероприятий по разработке проектно-сметной документации на установку автоматической пожарной сигнализации</t>
  </si>
  <si>
    <t>Мероприятия по оснащению объектов (территорий) ручными металлоискателями (за исключением объектов четвертой категории опасности) в образовательных учреждениях Прионежского муниципального района</t>
  </si>
  <si>
    <t>02203L7500</t>
  </si>
  <si>
    <t>Мероприятия по модернизации школьных систем образования</t>
  </si>
  <si>
    <t>0400072920</t>
  </si>
  <si>
    <t>Реализация мероприятий по монтажу автоматической пожарной сигнализации</t>
  </si>
  <si>
    <t>0220276060</t>
  </si>
  <si>
    <t>Мероприятия по внедрению системы персонифицированного финансирования дополнительного образования детей</t>
  </si>
  <si>
    <t>Основное мероприятие «Развитие кадрового потенциала системы дошкольного, общего и дополнительного образования детей»</t>
  </si>
  <si>
    <t>0510200000</t>
  </si>
  <si>
    <t>Муниципальная программа "Обеспечение доступным и комфортным жильем и жилищно-коммунальными услугами"</t>
  </si>
  <si>
    <t>Основное мероприятие "Оказание мер государственной поддержки населению Прионежского муниципального района в улучшении жилищных условий"</t>
  </si>
  <si>
    <t>0800143230</t>
  </si>
  <si>
    <t>08001S3230</t>
  </si>
  <si>
    <t>Субсидии на реализацию мероприятий государственной программы Республики Карелия "Развитие физической культуры и спорта" в целях создания условий для занятий физической культурой и спортом</t>
  </si>
  <si>
    <t>Софинансирование мероприятий государственной программы Республики Карелия "Развитие физической культуры и спорта" в целях создания условий для занятий физической культурой и спортом</t>
  </si>
  <si>
    <t>0700144310</t>
  </si>
  <si>
    <t>0700144590</t>
  </si>
  <si>
    <t>Мероприятия по ремонту муниципальных учреждений в сфере культуры</t>
  </si>
  <si>
    <t>Мероприятия по оснащению оборудованием муниципальных учреждений в сфере культуры</t>
  </si>
  <si>
    <t>Код главного распорядителя</t>
  </si>
  <si>
    <t>015</t>
  </si>
  <si>
    <t>Обеспечение доступа органов местного самоуправления и муниципальных учреждений к сети Интернет</t>
  </si>
  <si>
    <t>0910044460</t>
  </si>
  <si>
    <t>Мероприятия по подготовке документации по планировке территорий муниципальных образований</t>
  </si>
  <si>
    <t>Мероприятия по внесению изменений в документы территориального планирования и градостроительного зонирования муниципальных образований</t>
  </si>
  <si>
    <t>0930043140</t>
  </si>
  <si>
    <t>0540043400</t>
  </si>
  <si>
    <t>Мероприятия по ликвидации мест несанкционированного размещения отходов производства и потребления</t>
  </si>
  <si>
    <t>05400S3400</t>
  </si>
  <si>
    <t>Софинансирование мероприятий по ликвидации мест несанкционированного размещения отходов производства и потребления</t>
  </si>
  <si>
    <t>02203K7500</t>
  </si>
  <si>
    <t>Субсидии автономным учреждениям</t>
  </si>
  <si>
    <t>ССубсидия на подготовку к проведению Дня Республики Карелия</t>
  </si>
  <si>
    <t>1120041020</t>
  </si>
  <si>
    <t>1120046200</t>
  </si>
  <si>
    <t>1130044530</t>
  </si>
  <si>
    <t>2000044200</t>
  </si>
  <si>
    <t>Дотации на поддержку мер по обеспечению сбалансированности бюджетов муниципальных образований</t>
  </si>
  <si>
    <t>Иные межбюджетные трансферты сельским поселениям на реализацию расходных обязательств, связанных с оказанием муниципальных услуг</t>
  </si>
  <si>
    <t>Поддержка развития практик инициативного бюджетирования в муниципальных образованиях</t>
  </si>
  <si>
    <t>Массовый спорт</t>
  </si>
  <si>
    <t>Исполнение расходов бюджета Прионежского мунипального района за 1 полугодие  2022 года</t>
  </si>
  <si>
    <t>рублей</t>
  </si>
  <si>
    <t>к отчету об исполнении бюджета</t>
  </si>
  <si>
    <t>за 1 полугодие 2022 года</t>
  </si>
  <si>
    <t>Приложение № 2</t>
  </si>
  <si>
    <t>Ведомственная структура исполнения расходов бюджета Прионежского мунипального района за 1 полугодие 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</si>
</sst>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33" applyFill="1" applyAlignment="1">
      <alignment horizontal="left"/>
      <protection/>
    </xf>
    <xf numFmtId="0" fontId="1" fillId="0" borderId="0" xfId="33" applyFill="1" applyAlignment="1">
      <alignment horizontal="center"/>
      <protection/>
    </xf>
    <xf numFmtId="2" fontId="2" fillId="0" borderId="0" xfId="33" applyNumberFormat="1" applyFont="1" applyFill="1" applyAlignment="1">
      <alignment horizontal="left"/>
      <protection/>
    </xf>
    <xf numFmtId="0" fontId="3" fillId="0" borderId="0" xfId="33" applyFont="1" applyFill="1" applyAlignment="1">
      <alignment horizontal="left"/>
      <protection/>
    </xf>
    <xf numFmtId="0" fontId="1" fillId="0" borderId="0" xfId="33" applyFill="1">
      <alignment/>
      <protection/>
    </xf>
    <xf numFmtId="2" fontId="2" fillId="0" borderId="0" xfId="33" applyNumberFormat="1" applyFont="1" applyFill="1">
      <alignment/>
      <protection/>
    </xf>
    <xf numFmtId="0" fontId="4" fillId="0" borderId="10" xfId="33" applyFont="1" applyFill="1" applyBorder="1" applyAlignment="1">
      <alignment horizontal="center" vertical="center" textRotation="90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wrapText="1"/>
      <protection/>
    </xf>
    <xf numFmtId="0" fontId="5" fillId="0" borderId="10" xfId="33" applyFont="1" applyFill="1" applyBorder="1" applyAlignment="1">
      <alignment horizontal="center"/>
      <protection/>
    </xf>
    <xf numFmtId="1" fontId="2" fillId="0" borderId="10" xfId="33" applyNumberFormat="1" applyFont="1" applyFill="1" applyBorder="1" applyAlignment="1">
      <alignment horizontal="center" vertical="center"/>
      <protection/>
    </xf>
    <xf numFmtId="1" fontId="1" fillId="0" borderId="10" xfId="33" applyNumberFormat="1" applyFill="1" applyBorder="1" applyAlignment="1">
      <alignment horizontal="center" vertical="center"/>
      <protection/>
    </xf>
    <xf numFmtId="0" fontId="1" fillId="0" borderId="10" xfId="33" applyFill="1" applyBorder="1" applyAlignment="1">
      <alignment horizontal="center" vertical="center"/>
      <protection/>
    </xf>
    <xf numFmtId="0" fontId="6" fillId="0" borderId="0" xfId="33" applyFont="1" applyFill="1" applyAlignment="1">
      <alignment horizontal="left"/>
      <protection/>
    </xf>
    <xf numFmtId="0" fontId="8" fillId="0" borderId="11" xfId="33" applyFont="1" applyFill="1" applyBorder="1" applyAlignment="1">
      <alignment horizontal="left" wrapText="1"/>
      <protection/>
    </xf>
    <xf numFmtId="0" fontId="8" fillId="0" borderId="10" xfId="33" applyFont="1" applyFill="1" applyBorder="1" applyAlignment="1">
      <alignment horizontal="center"/>
      <protection/>
    </xf>
    <xf numFmtId="4" fontId="8" fillId="0" borderId="10" xfId="33" applyNumberFormat="1" applyFont="1" applyFill="1" applyBorder="1" applyAlignment="1">
      <alignment horizontal="right"/>
      <protection/>
    </xf>
    <xf numFmtId="4" fontId="8" fillId="0" borderId="10" xfId="33" applyNumberFormat="1" applyFont="1" applyFill="1" applyBorder="1" applyAlignment="1">
      <alignment horizontal="right"/>
      <protection/>
    </xf>
    <xf numFmtId="10" fontId="8" fillId="0" borderId="10" xfId="33" applyNumberFormat="1" applyFont="1" applyFill="1" applyBorder="1" applyAlignment="1">
      <alignment horizontal="right"/>
      <protection/>
    </xf>
    <xf numFmtId="49" fontId="7" fillId="0" borderId="10" xfId="33" applyNumberFormat="1" applyFont="1" applyFill="1" applyBorder="1" applyAlignment="1">
      <alignment horizontal="center" wrapText="1"/>
      <protection/>
    </xf>
    <xf numFmtId="49" fontId="9" fillId="0" borderId="10" xfId="33" applyNumberFormat="1" applyFont="1" applyFill="1" applyBorder="1" applyAlignment="1">
      <alignment horizontal="center" wrapText="1"/>
      <protection/>
    </xf>
    <xf numFmtId="0" fontId="9" fillId="0" borderId="10" xfId="33" applyFont="1" applyFill="1" applyBorder="1" applyAlignment="1">
      <alignment horizontal="center"/>
      <protection/>
    </xf>
    <xf numFmtId="4" fontId="9" fillId="0" borderId="10" xfId="33" applyNumberFormat="1" applyFont="1" applyFill="1" applyBorder="1" applyAlignment="1">
      <alignment horizontal="right"/>
      <protection/>
    </xf>
    <xf numFmtId="4" fontId="9" fillId="0" borderId="10" xfId="33" applyNumberFormat="1" applyFont="1" applyFill="1" applyBorder="1" applyAlignment="1">
      <alignment horizontal="right"/>
      <protection/>
    </xf>
    <xf numFmtId="10" fontId="9" fillId="0" borderId="10" xfId="33" applyNumberFormat="1" applyFont="1" applyFill="1" applyBorder="1" applyAlignment="1">
      <alignment horizontal="right"/>
      <protection/>
    </xf>
    <xf numFmtId="49" fontId="11" fillId="0" borderId="10" xfId="33" applyNumberFormat="1" applyFont="1" applyFill="1" applyBorder="1" applyAlignment="1">
      <alignment horizontal="center" wrapText="1"/>
      <protection/>
    </xf>
    <xf numFmtId="0" fontId="11" fillId="0" borderId="10" xfId="33" applyFont="1" applyFill="1" applyBorder="1" applyAlignment="1">
      <alignment horizontal="center"/>
      <protection/>
    </xf>
    <xf numFmtId="4" fontId="11" fillId="0" borderId="10" xfId="33" applyNumberFormat="1" applyFont="1" applyFill="1" applyBorder="1" applyAlignment="1">
      <alignment horizontal="right"/>
      <protection/>
    </xf>
    <xf numFmtId="4" fontId="11" fillId="0" borderId="10" xfId="33" applyNumberFormat="1" applyFont="1" applyFill="1" applyBorder="1" applyAlignment="1">
      <alignment horizontal="right"/>
      <protection/>
    </xf>
    <xf numFmtId="10" fontId="11" fillId="0" borderId="10" xfId="33" applyNumberFormat="1" applyFont="1" applyFill="1" applyBorder="1" applyAlignment="1">
      <alignment horizontal="right"/>
      <protection/>
    </xf>
    <xf numFmtId="0" fontId="10" fillId="0" borderId="0" xfId="33" applyFont="1" applyFill="1" applyAlignment="1">
      <alignment horizontal="left"/>
      <protection/>
    </xf>
    <xf numFmtId="4" fontId="9" fillId="0" borderId="10" xfId="33" applyNumberFormat="1" applyFont="1" applyFill="1" applyBorder="1" applyAlignment="1">
      <alignment/>
      <protection/>
    </xf>
    <xf numFmtId="4" fontId="6" fillId="0" borderId="10" xfId="33" applyNumberFormat="1" applyFont="1" applyFill="1" applyBorder="1" applyAlignment="1">
      <alignment horizontal="right"/>
      <protection/>
    </xf>
    <xf numFmtId="10" fontId="6" fillId="0" borderId="10" xfId="33" applyNumberFormat="1" applyFont="1" applyFill="1" applyBorder="1" applyAlignment="1">
      <alignment horizontal="right"/>
      <protection/>
    </xf>
    <xf numFmtId="4" fontId="9" fillId="0" borderId="11" xfId="33" applyNumberFormat="1" applyFont="1" applyFill="1" applyBorder="1" applyAlignment="1">
      <alignment horizontal="right"/>
      <protection/>
    </xf>
    <xf numFmtId="0" fontId="1" fillId="0" borderId="12" xfId="53" applyNumberFormat="1" applyFont="1" applyFill="1" applyBorder="1" applyAlignment="1">
      <alignment vertical="top" wrapText="1"/>
      <protection/>
    </xf>
    <xf numFmtId="49" fontId="9" fillId="0" borderId="10" xfId="33" applyNumberFormat="1" applyFont="1" applyFill="1" applyBorder="1" applyAlignment="1">
      <alignment horizontal="center"/>
      <protection/>
    </xf>
    <xf numFmtId="49" fontId="11" fillId="0" borderId="10" xfId="33" applyNumberFormat="1" applyFont="1" applyFill="1" applyBorder="1" applyAlignment="1">
      <alignment horizontal="center"/>
      <protection/>
    </xf>
    <xf numFmtId="10" fontId="13" fillId="0" borderId="10" xfId="33" applyNumberFormat="1" applyFont="1" applyFill="1" applyBorder="1" applyAlignment="1">
      <alignment horizontal="right"/>
      <protection/>
    </xf>
    <xf numFmtId="4" fontId="8" fillId="0" borderId="10" xfId="33" applyNumberFormat="1" applyFont="1" applyFill="1" applyBorder="1" applyAlignment="1">
      <alignment/>
      <protection/>
    </xf>
    <xf numFmtId="4" fontId="7" fillId="0" borderId="10" xfId="33" applyNumberFormat="1" applyFont="1" applyFill="1" applyBorder="1" applyAlignment="1">
      <alignment horizontal="right"/>
      <protection/>
    </xf>
    <xf numFmtId="0" fontId="12" fillId="0" borderId="0" xfId="33" applyFont="1" applyFill="1" applyAlignment="1">
      <alignment horizontal="left"/>
      <protection/>
    </xf>
    <xf numFmtId="49" fontId="8" fillId="0" borderId="10" xfId="33" applyNumberFormat="1" applyFont="1" applyFill="1" applyBorder="1" applyAlignment="1">
      <alignment horizontal="center"/>
      <protection/>
    </xf>
    <xf numFmtId="49" fontId="14" fillId="0" borderId="10" xfId="33" applyNumberFormat="1" applyFont="1" applyFill="1" applyBorder="1" applyAlignment="1">
      <alignment horizontal="center"/>
      <protection/>
    </xf>
    <xf numFmtId="49" fontId="15" fillId="0" borderId="10" xfId="33" applyNumberFormat="1" applyFont="1" applyFill="1" applyBorder="1" applyAlignment="1">
      <alignment horizontal="center"/>
      <protection/>
    </xf>
    <xf numFmtId="49" fontId="1" fillId="0" borderId="0" xfId="33" applyNumberFormat="1" applyFill="1" applyAlignment="1">
      <alignment horizontal="center"/>
      <protection/>
    </xf>
    <xf numFmtId="0" fontId="8" fillId="0" borderId="10" xfId="33" applyFont="1" applyFill="1" applyBorder="1" applyAlignment="1">
      <alignment horizontal="right"/>
      <protection/>
    </xf>
    <xf numFmtId="2" fontId="1" fillId="0" borderId="0" xfId="33" applyNumberFormat="1" applyFill="1" applyAlignment="1">
      <alignment horizontal="right"/>
      <protection/>
    </xf>
    <xf numFmtId="0" fontId="1" fillId="0" borderId="0" xfId="33" applyFill="1" applyAlignment="1">
      <alignment horizontal="right"/>
      <protection/>
    </xf>
    <xf numFmtId="0" fontId="0" fillId="0" borderId="0" xfId="0" applyFill="1" applyAlignment="1">
      <alignment/>
    </xf>
    <xf numFmtId="4" fontId="11" fillId="0" borderId="0" xfId="33" applyNumberFormat="1" applyFont="1" applyFill="1" applyBorder="1" applyAlignment="1">
      <alignment/>
      <protection/>
    </xf>
    <xf numFmtId="0" fontId="9" fillId="0" borderId="0" xfId="33" applyFont="1" applyFill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11" fillId="0" borderId="10" xfId="33" applyFont="1" applyFill="1" applyBorder="1" applyAlignment="1">
      <alignment horizontal="left" wrapText="1"/>
      <protection/>
    </xf>
    <xf numFmtId="0" fontId="11" fillId="0" borderId="10" xfId="33" applyFont="1" applyFill="1" applyBorder="1" applyAlignment="1">
      <alignment horizontal="center"/>
      <protection/>
    </xf>
    <xf numFmtId="49" fontId="11" fillId="0" borderId="10" xfId="33" applyNumberFormat="1" applyFont="1" applyFill="1" applyBorder="1" applyAlignment="1">
      <alignment horizontal="center"/>
      <protection/>
    </xf>
    <xf numFmtId="4" fontId="11" fillId="0" borderId="10" xfId="33" applyNumberFormat="1" applyFont="1" applyFill="1" applyBorder="1" applyAlignment="1">
      <alignment horizontal="right"/>
      <protection/>
    </xf>
    <xf numFmtId="0" fontId="8" fillId="0" borderId="10" xfId="33" applyFont="1" applyFill="1" applyBorder="1" applyAlignment="1">
      <alignment horizontal="right"/>
      <protection/>
    </xf>
    <xf numFmtId="0" fontId="8" fillId="0" borderId="10" xfId="33" applyFont="1" applyFill="1" applyBorder="1" applyAlignment="1">
      <alignment horizontal="center"/>
      <protection/>
    </xf>
    <xf numFmtId="4" fontId="8" fillId="0" borderId="10" xfId="33" applyNumberFormat="1" applyFont="1" applyFill="1" applyBorder="1" applyAlignment="1">
      <alignment horizontal="right"/>
      <protection/>
    </xf>
    <xf numFmtId="0" fontId="9" fillId="0" borderId="11" xfId="33" applyFont="1" applyFill="1" applyBorder="1" applyAlignment="1">
      <alignment horizontal="left" wrapText="1"/>
      <protection/>
    </xf>
    <xf numFmtId="0" fontId="9" fillId="0" borderId="13" xfId="33" applyFont="1" applyFill="1" applyBorder="1" applyAlignment="1">
      <alignment horizontal="left" wrapText="1"/>
      <protection/>
    </xf>
    <xf numFmtId="0" fontId="9" fillId="0" borderId="14" xfId="33" applyFont="1" applyFill="1" applyBorder="1" applyAlignment="1">
      <alignment horizontal="left" wrapText="1"/>
      <protection/>
    </xf>
    <xf numFmtId="0" fontId="9" fillId="0" borderId="10" xfId="33" applyFont="1" applyFill="1" applyBorder="1" applyAlignment="1">
      <alignment horizontal="center"/>
      <protection/>
    </xf>
    <xf numFmtId="49" fontId="9" fillId="0" borderId="10" xfId="33" applyNumberFormat="1" applyFont="1" applyFill="1" applyBorder="1" applyAlignment="1">
      <alignment horizontal="center"/>
      <protection/>
    </xf>
    <xf numFmtId="4" fontId="9" fillId="0" borderId="10" xfId="33" applyNumberFormat="1" applyFont="1" applyFill="1" applyBorder="1" applyAlignment="1">
      <alignment horizontal="right"/>
      <protection/>
    </xf>
    <xf numFmtId="0" fontId="9" fillId="0" borderId="10" xfId="33" applyFont="1" applyFill="1" applyBorder="1" applyAlignment="1">
      <alignment horizontal="left" wrapText="1"/>
      <protection/>
    </xf>
    <xf numFmtId="0" fontId="11" fillId="0" borderId="11" xfId="33" applyFont="1" applyFill="1" applyBorder="1" applyAlignment="1">
      <alignment horizontal="left" wrapText="1"/>
      <protection/>
    </xf>
    <xf numFmtId="0" fontId="11" fillId="0" borderId="13" xfId="33" applyFont="1" applyFill="1" applyBorder="1" applyAlignment="1">
      <alignment horizontal="left" wrapText="1"/>
      <protection/>
    </xf>
    <xf numFmtId="0" fontId="11" fillId="0" borderId="14" xfId="33" applyFont="1" applyFill="1" applyBorder="1" applyAlignment="1">
      <alignment horizontal="left" wrapText="1"/>
      <protection/>
    </xf>
    <xf numFmtId="4" fontId="11" fillId="0" borderId="11" xfId="33" applyNumberFormat="1" applyFont="1" applyFill="1" applyBorder="1" applyAlignment="1">
      <alignment horizontal="right"/>
      <protection/>
    </xf>
    <xf numFmtId="4" fontId="11" fillId="0" borderId="14" xfId="33" applyNumberFormat="1" applyFont="1" applyFill="1" applyBorder="1" applyAlignment="1">
      <alignment horizontal="right"/>
      <protection/>
    </xf>
    <xf numFmtId="4" fontId="9" fillId="0" borderId="11" xfId="33" applyNumberFormat="1" applyFont="1" applyFill="1" applyBorder="1" applyAlignment="1">
      <alignment horizontal="right"/>
      <protection/>
    </xf>
    <xf numFmtId="4" fontId="9" fillId="0" borderId="14" xfId="33" applyNumberFormat="1" applyFont="1" applyFill="1" applyBorder="1" applyAlignment="1">
      <alignment horizontal="right"/>
      <protection/>
    </xf>
    <xf numFmtId="0" fontId="8" fillId="0" borderId="10" xfId="33" applyFont="1" applyFill="1" applyBorder="1" applyAlignment="1">
      <alignment horizontal="left" wrapText="1"/>
      <protection/>
    </xf>
    <xf numFmtId="4" fontId="8" fillId="0" borderId="10" xfId="33" applyNumberFormat="1" applyFont="1" applyFill="1" applyBorder="1" applyAlignment="1">
      <alignment horizontal="right"/>
      <protection/>
    </xf>
    <xf numFmtId="4" fontId="8" fillId="0" borderId="11" xfId="33" applyNumberFormat="1" applyFont="1" applyFill="1" applyBorder="1" applyAlignment="1">
      <alignment horizontal="right"/>
      <protection/>
    </xf>
    <xf numFmtId="4" fontId="8" fillId="0" borderId="14" xfId="33" applyNumberFormat="1" applyFont="1" applyFill="1" applyBorder="1" applyAlignment="1">
      <alignment horizontal="right"/>
      <protection/>
    </xf>
    <xf numFmtId="4" fontId="9" fillId="0" borderId="10" xfId="33" applyNumberFormat="1" applyFont="1" applyFill="1" applyBorder="1" applyAlignment="1">
      <alignment horizontal="right"/>
      <protection/>
    </xf>
    <xf numFmtId="2" fontId="9" fillId="0" borderId="10" xfId="33" applyNumberFormat="1" applyFont="1" applyFill="1" applyBorder="1" applyAlignment="1">
      <alignment horizontal="right"/>
      <protection/>
    </xf>
    <xf numFmtId="2" fontId="11" fillId="0" borderId="10" xfId="33" applyNumberFormat="1" applyFont="1" applyFill="1" applyBorder="1" applyAlignment="1">
      <alignment horizontal="right"/>
      <protection/>
    </xf>
    <xf numFmtId="0" fontId="9" fillId="0" borderId="11" xfId="33" applyFont="1" applyFill="1" applyBorder="1" applyAlignment="1">
      <alignment wrapText="1"/>
      <protection/>
    </xf>
    <xf numFmtId="0" fontId="9" fillId="0" borderId="13" xfId="33" applyFont="1" applyFill="1" applyBorder="1" applyAlignment="1">
      <alignment wrapText="1"/>
      <protection/>
    </xf>
    <xf numFmtId="0" fontId="9" fillId="0" borderId="14" xfId="33" applyFont="1" applyFill="1" applyBorder="1" applyAlignment="1">
      <alignment wrapText="1"/>
      <protection/>
    </xf>
    <xf numFmtId="0" fontId="8" fillId="0" borderId="11" xfId="33" applyFont="1" applyFill="1" applyBorder="1" applyAlignment="1">
      <alignment horizontal="center"/>
      <protection/>
    </xf>
    <xf numFmtId="0" fontId="8" fillId="0" borderId="13" xfId="33" applyFont="1" applyFill="1" applyBorder="1" applyAlignment="1">
      <alignment horizontal="center"/>
      <protection/>
    </xf>
    <xf numFmtId="0" fontId="8" fillId="0" borderId="14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center" vertical="center" textRotation="90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wrapText="1"/>
      <protection/>
    </xf>
    <xf numFmtId="0" fontId="5" fillId="0" borderId="10" xfId="33" applyFont="1" applyFill="1" applyBorder="1" applyAlignment="1">
      <alignment horizontal="center"/>
      <protection/>
    </xf>
    <xf numFmtId="0" fontId="16" fillId="0" borderId="0" xfId="33" applyFont="1" applyFill="1" applyBorder="1" applyAlignment="1">
      <alignment horizontal="center"/>
      <protection/>
    </xf>
    <xf numFmtId="0" fontId="3" fillId="0" borderId="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14" fillId="0" borderId="11" xfId="33" applyFont="1" applyFill="1" applyBorder="1" applyAlignment="1">
      <alignment horizontal="left" wrapText="1"/>
      <protection/>
    </xf>
    <xf numFmtId="0" fontId="14" fillId="0" borderId="13" xfId="33" applyFont="1" applyFill="1" applyBorder="1" applyAlignment="1">
      <alignment horizontal="left" wrapText="1"/>
      <protection/>
    </xf>
    <xf numFmtId="0" fontId="14" fillId="0" borderId="14" xfId="33" applyFont="1" applyFill="1" applyBorder="1" applyAlignment="1">
      <alignment horizontal="left" wrapText="1"/>
      <protection/>
    </xf>
    <xf numFmtId="4" fontId="6" fillId="0" borderId="0" xfId="33" applyNumberFormat="1" applyFont="1" applyFill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1"/>
  <sheetViews>
    <sheetView zoomScaleSheetLayoutView="100" zoomScalePageLayoutView="0" workbookViewId="0" topLeftCell="A231">
      <selection activeCell="R248" sqref="R248:S248"/>
    </sheetView>
  </sheetViews>
  <sheetFormatPr defaultColWidth="8.421875" defaultRowHeight="12.75"/>
  <cols>
    <col min="1" max="1" width="29.57421875" style="1" customWidth="1"/>
    <col min="2" max="2" width="5.421875" style="1" customWidth="1"/>
    <col min="3" max="4" width="8.00390625" style="1" customWidth="1"/>
    <col min="5" max="5" width="11.28125" style="1" customWidth="1"/>
    <col min="6" max="6" width="0.2890625" style="1" hidden="1" customWidth="1"/>
    <col min="7" max="7" width="8.140625" style="1" hidden="1" customWidth="1"/>
    <col min="8" max="8" width="12.57421875" style="1" customWidth="1"/>
    <col min="9" max="9" width="12.7109375" style="1" hidden="1" customWidth="1"/>
    <col min="10" max="10" width="6.00390625" style="1" customWidth="1"/>
    <col min="11" max="11" width="0.13671875" style="2" customWidth="1"/>
    <col min="12" max="12" width="6.00390625" style="1" hidden="1" customWidth="1"/>
    <col min="13" max="13" width="6.421875" style="2" customWidth="1"/>
    <col min="14" max="14" width="11.57421875" style="2" customWidth="1"/>
    <col min="15" max="15" width="4.00390625" style="1" customWidth="1"/>
    <col min="16" max="16" width="6.421875" style="1" customWidth="1"/>
    <col min="17" max="17" width="1.57421875" style="5" hidden="1" customWidth="1"/>
    <col min="18" max="18" width="8.00390625" style="5" customWidth="1"/>
    <col min="19" max="19" width="10.421875" style="5" customWidth="1"/>
    <col min="20" max="20" width="18.140625" style="6" customWidth="1"/>
    <col min="21" max="21" width="18.00390625" style="50" customWidth="1"/>
    <col min="22" max="22" width="10.57421875" style="51" customWidth="1"/>
    <col min="23" max="23" width="8.421875" style="5" customWidth="1"/>
    <col min="24" max="24" width="15.28125" style="5" customWidth="1"/>
    <col min="25" max="253" width="8.421875" style="5" customWidth="1"/>
    <col min="254" max="16384" width="8.421875" style="52" customWidth="1"/>
  </cols>
  <sheetData>
    <row r="1" spans="11:22" s="1" customFormat="1" ht="15.75">
      <c r="K1" s="2"/>
      <c r="M1" s="2"/>
      <c r="N1" s="2"/>
      <c r="T1" s="3"/>
      <c r="U1" s="50"/>
      <c r="V1" s="55" t="s">
        <v>384</v>
      </c>
    </row>
    <row r="2" spans="13:22" ht="15.75">
      <c r="M2" s="4"/>
      <c r="S2" s="4"/>
      <c r="V2" s="55" t="s">
        <v>382</v>
      </c>
    </row>
    <row r="3" spans="13:22" ht="15.75">
      <c r="M3" s="4"/>
      <c r="S3" s="4"/>
      <c r="V3" s="55" t="s">
        <v>1</v>
      </c>
    </row>
    <row r="4" spans="13:22" ht="15.75">
      <c r="M4" s="4"/>
      <c r="S4" s="4"/>
      <c r="V4" s="55" t="s">
        <v>383</v>
      </c>
    </row>
    <row r="5" spans="13:19" ht="15.75">
      <c r="M5" s="4"/>
      <c r="S5" s="4"/>
    </row>
    <row r="6" spans="1:22" ht="15.75">
      <c r="A6" s="94" t="s">
        <v>380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5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ht="12.75">
      <c r="V8" s="54" t="s">
        <v>381</v>
      </c>
    </row>
    <row r="9" spans="1:22" s="1" customFormat="1" ht="69.75" customHeight="1">
      <c r="A9" s="96" t="s">
        <v>2</v>
      </c>
      <c r="B9" s="96"/>
      <c r="C9" s="96"/>
      <c r="D9" s="96"/>
      <c r="E9" s="96"/>
      <c r="F9" s="96"/>
      <c r="G9" s="96"/>
      <c r="H9" s="96"/>
      <c r="I9" s="7" t="s">
        <v>358</v>
      </c>
      <c r="J9" s="90" t="s">
        <v>3</v>
      </c>
      <c r="K9" s="90"/>
      <c r="L9" s="90"/>
      <c r="M9" s="7" t="s">
        <v>4</v>
      </c>
      <c r="N9" s="90" t="s">
        <v>5</v>
      </c>
      <c r="O9" s="90"/>
      <c r="P9" s="90" t="s">
        <v>6</v>
      </c>
      <c r="Q9" s="90"/>
      <c r="R9" s="91" t="s">
        <v>7</v>
      </c>
      <c r="S9" s="91"/>
      <c r="T9" s="9" t="s">
        <v>8</v>
      </c>
      <c r="U9" s="10" t="s">
        <v>9</v>
      </c>
      <c r="V9" s="8" t="s">
        <v>10</v>
      </c>
    </row>
    <row r="10" spans="1:22" s="1" customFormat="1" ht="14.25" customHeight="1">
      <c r="A10" s="92" t="s">
        <v>11</v>
      </c>
      <c r="B10" s="92"/>
      <c r="C10" s="92"/>
      <c r="D10" s="92"/>
      <c r="E10" s="92"/>
      <c r="F10" s="92"/>
      <c r="G10" s="92"/>
      <c r="H10" s="92"/>
      <c r="I10" s="11"/>
      <c r="J10" s="93">
        <v>2</v>
      </c>
      <c r="K10" s="93"/>
      <c r="L10" s="93"/>
      <c r="M10" s="12">
        <v>3</v>
      </c>
      <c r="N10" s="93">
        <v>4</v>
      </c>
      <c r="O10" s="93"/>
      <c r="P10" s="93">
        <v>5</v>
      </c>
      <c r="Q10" s="93"/>
      <c r="R10" s="93">
        <v>6</v>
      </c>
      <c r="S10" s="93"/>
      <c r="T10" s="13">
        <v>7</v>
      </c>
      <c r="U10" s="14">
        <v>8</v>
      </c>
      <c r="V10" s="15">
        <v>9</v>
      </c>
    </row>
    <row r="11" spans="1:22" s="16" customFormat="1" ht="30" customHeight="1">
      <c r="A11" s="77" t="s">
        <v>12</v>
      </c>
      <c r="B11" s="77"/>
      <c r="C11" s="77"/>
      <c r="D11" s="77"/>
      <c r="E11" s="77"/>
      <c r="F11" s="77"/>
      <c r="G11" s="77"/>
      <c r="H11" s="77"/>
      <c r="I11" s="17"/>
      <c r="J11" s="87"/>
      <c r="K11" s="88"/>
      <c r="L11" s="89"/>
      <c r="M11" s="18"/>
      <c r="N11" s="87"/>
      <c r="O11" s="89"/>
      <c r="P11" s="18"/>
      <c r="Q11" s="18"/>
      <c r="R11" s="62">
        <f>R471</f>
        <v>1253283746.3500001</v>
      </c>
      <c r="S11" s="62"/>
      <c r="T11" s="19">
        <f>T471</f>
        <v>479896057.56</v>
      </c>
      <c r="U11" s="20">
        <f aca="true" t="shared" si="0" ref="U11:U90">T11-R11</f>
        <v>-773387688.7900002</v>
      </c>
      <c r="V11" s="21">
        <f aca="true" t="shared" si="1" ref="V11:V79">T11/R11</f>
        <v>0.3829109401263879</v>
      </c>
    </row>
    <row r="12" spans="1:22" s="16" customFormat="1" ht="21.75" customHeight="1">
      <c r="A12" s="77" t="s">
        <v>13</v>
      </c>
      <c r="B12" s="77"/>
      <c r="C12" s="77"/>
      <c r="D12" s="77"/>
      <c r="E12" s="77"/>
      <c r="F12" s="77"/>
      <c r="G12" s="77"/>
      <c r="H12" s="77"/>
      <c r="I12" s="22" t="s">
        <v>359</v>
      </c>
      <c r="J12" s="61" t="s">
        <v>14</v>
      </c>
      <c r="K12" s="61"/>
      <c r="L12" s="61"/>
      <c r="M12" s="18" t="s">
        <v>15</v>
      </c>
      <c r="N12" s="61" t="s">
        <v>16</v>
      </c>
      <c r="O12" s="61"/>
      <c r="P12" s="61" t="s">
        <v>17</v>
      </c>
      <c r="Q12" s="61"/>
      <c r="R12" s="62">
        <f>R13+R19+R37+R40+R52+R55</f>
        <v>73332858.34</v>
      </c>
      <c r="S12" s="62"/>
      <c r="T12" s="19">
        <f>T13+T19+T37+T40+T52+T55</f>
        <v>30928989.520000003</v>
      </c>
      <c r="U12" s="20">
        <f t="shared" si="0"/>
        <v>-42403868.82</v>
      </c>
      <c r="V12" s="21">
        <f t="shared" si="1"/>
        <v>0.4217616798270842</v>
      </c>
    </row>
    <row r="13" spans="1:22" s="16" customFormat="1" ht="42.75" customHeight="1">
      <c r="A13" s="77" t="s">
        <v>18</v>
      </c>
      <c r="B13" s="77"/>
      <c r="C13" s="77"/>
      <c r="D13" s="77"/>
      <c r="E13" s="77"/>
      <c r="F13" s="77"/>
      <c r="G13" s="77"/>
      <c r="H13" s="77"/>
      <c r="I13" s="22" t="s">
        <v>359</v>
      </c>
      <c r="J13" s="61" t="s">
        <v>14</v>
      </c>
      <c r="K13" s="61"/>
      <c r="L13" s="61"/>
      <c r="M13" s="18" t="s">
        <v>19</v>
      </c>
      <c r="N13" s="61" t="s">
        <v>16</v>
      </c>
      <c r="O13" s="61"/>
      <c r="P13" s="61" t="s">
        <v>17</v>
      </c>
      <c r="Q13" s="61"/>
      <c r="R13" s="78">
        <f>R14</f>
        <v>2443237.98</v>
      </c>
      <c r="S13" s="78"/>
      <c r="T13" s="20">
        <f>T14</f>
        <v>1180016.23</v>
      </c>
      <c r="U13" s="20">
        <f t="shared" si="0"/>
        <v>-1263221.75</v>
      </c>
      <c r="V13" s="21">
        <f t="shared" si="1"/>
        <v>0.482972285000252</v>
      </c>
    </row>
    <row r="14" spans="1:22" s="16" customFormat="1" ht="15.75" customHeight="1">
      <c r="A14" s="69" t="s">
        <v>21</v>
      </c>
      <c r="B14" s="69"/>
      <c r="C14" s="69"/>
      <c r="D14" s="69"/>
      <c r="E14" s="69"/>
      <c r="F14" s="69"/>
      <c r="G14" s="69"/>
      <c r="H14" s="69"/>
      <c r="I14" s="23" t="s">
        <v>359</v>
      </c>
      <c r="J14" s="66" t="s">
        <v>14</v>
      </c>
      <c r="K14" s="66"/>
      <c r="L14" s="66"/>
      <c r="M14" s="24" t="s">
        <v>19</v>
      </c>
      <c r="N14" s="66" t="s">
        <v>22</v>
      </c>
      <c r="O14" s="66"/>
      <c r="P14" s="66" t="s">
        <v>17</v>
      </c>
      <c r="Q14" s="66"/>
      <c r="R14" s="68">
        <f>R15+R16+R17+R18</f>
        <v>2443237.98</v>
      </c>
      <c r="S14" s="68"/>
      <c r="T14" s="26">
        <f>T15+T16+T17+T18</f>
        <v>1180016.23</v>
      </c>
      <c r="U14" s="25">
        <f t="shared" si="0"/>
        <v>-1263221.75</v>
      </c>
      <c r="V14" s="27">
        <f t="shared" si="1"/>
        <v>0.482972285000252</v>
      </c>
    </row>
    <row r="15" spans="1:22" s="33" customFormat="1" ht="16.5" customHeight="1">
      <c r="A15" s="56" t="s">
        <v>20</v>
      </c>
      <c r="B15" s="56"/>
      <c r="C15" s="56"/>
      <c r="D15" s="56"/>
      <c r="E15" s="56"/>
      <c r="F15" s="56"/>
      <c r="G15" s="56"/>
      <c r="H15" s="56"/>
      <c r="I15" s="28" t="s">
        <v>359</v>
      </c>
      <c r="J15" s="57" t="s">
        <v>14</v>
      </c>
      <c r="K15" s="57"/>
      <c r="L15" s="57"/>
      <c r="M15" s="29" t="s">
        <v>19</v>
      </c>
      <c r="N15" s="57" t="s">
        <v>22</v>
      </c>
      <c r="O15" s="57"/>
      <c r="P15" s="57" t="s">
        <v>23</v>
      </c>
      <c r="Q15" s="57"/>
      <c r="R15" s="59">
        <v>849087.48</v>
      </c>
      <c r="S15" s="59"/>
      <c r="T15" s="31">
        <v>358722.63</v>
      </c>
      <c r="U15" s="30">
        <f t="shared" si="0"/>
        <v>-490364.85</v>
      </c>
      <c r="V15" s="32">
        <f t="shared" si="1"/>
        <v>0.42248017836748697</v>
      </c>
    </row>
    <row r="16" spans="1:22" s="16" customFormat="1" ht="24.75" customHeight="1">
      <c r="A16" s="56" t="s">
        <v>24</v>
      </c>
      <c r="B16" s="56"/>
      <c r="C16" s="56"/>
      <c r="D16" s="56"/>
      <c r="E16" s="56"/>
      <c r="F16" s="56"/>
      <c r="G16" s="56"/>
      <c r="H16" s="56"/>
      <c r="I16" s="28" t="s">
        <v>359</v>
      </c>
      <c r="J16" s="57" t="s">
        <v>14</v>
      </c>
      <c r="K16" s="57"/>
      <c r="L16" s="57"/>
      <c r="M16" s="29" t="s">
        <v>19</v>
      </c>
      <c r="N16" s="57" t="s">
        <v>22</v>
      </c>
      <c r="O16" s="57"/>
      <c r="P16" s="57" t="s">
        <v>25</v>
      </c>
      <c r="Q16" s="57"/>
      <c r="R16" s="59">
        <v>784150.5</v>
      </c>
      <c r="S16" s="59"/>
      <c r="T16" s="31">
        <v>265193.6</v>
      </c>
      <c r="U16" s="30">
        <f t="shared" si="0"/>
        <v>-518956.9</v>
      </c>
      <c r="V16" s="32">
        <f t="shared" si="1"/>
        <v>0.33819222202880694</v>
      </c>
    </row>
    <row r="17" spans="1:22" s="16" customFormat="1" ht="17.25" customHeight="1">
      <c r="A17" s="56" t="s">
        <v>26</v>
      </c>
      <c r="B17" s="56"/>
      <c r="C17" s="56"/>
      <c r="D17" s="56"/>
      <c r="E17" s="56"/>
      <c r="F17" s="56"/>
      <c r="G17" s="56"/>
      <c r="H17" s="56"/>
      <c r="I17" s="28" t="s">
        <v>359</v>
      </c>
      <c r="J17" s="57" t="s">
        <v>14</v>
      </c>
      <c r="K17" s="57"/>
      <c r="L17" s="57"/>
      <c r="M17" s="29" t="s">
        <v>19</v>
      </c>
      <c r="N17" s="57" t="s">
        <v>22</v>
      </c>
      <c r="O17" s="57"/>
      <c r="P17" s="57" t="s">
        <v>27</v>
      </c>
      <c r="Q17" s="57"/>
      <c r="R17" s="59">
        <v>810000</v>
      </c>
      <c r="S17" s="59"/>
      <c r="T17" s="31">
        <v>556100</v>
      </c>
      <c r="U17" s="30">
        <f t="shared" si="0"/>
        <v>-253900</v>
      </c>
      <c r="V17" s="32">
        <f t="shared" si="1"/>
        <v>0.6865432098765432</v>
      </c>
    </row>
    <row r="18" spans="1:22" s="16" customFormat="1" ht="14.25" customHeight="1">
      <c r="A18" s="56" t="s">
        <v>36</v>
      </c>
      <c r="B18" s="56"/>
      <c r="C18" s="56"/>
      <c r="D18" s="56"/>
      <c r="E18" s="56"/>
      <c r="F18" s="56"/>
      <c r="G18" s="56"/>
      <c r="H18" s="56"/>
      <c r="I18" s="28" t="s">
        <v>359</v>
      </c>
      <c r="J18" s="57" t="s">
        <v>14</v>
      </c>
      <c r="K18" s="57"/>
      <c r="L18" s="57"/>
      <c r="M18" s="29" t="s">
        <v>19</v>
      </c>
      <c r="N18" s="57" t="s">
        <v>22</v>
      </c>
      <c r="O18" s="57"/>
      <c r="P18" s="57">
        <v>850</v>
      </c>
      <c r="Q18" s="57"/>
      <c r="R18" s="59">
        <v>0</v>
      </c>
      <c r="S18" s="59"/>
      <c r="T18" s="31">
        <v>0</v>
      </c>
      <c r="U18" s="30">
        <f t="shared" si="0"/>
        <v>0</v>
      </c>
      <c r="V18" s="32">
        <v>0</v>
      </c>
    </row>
    <row r="19" spans="1:22" s="16" customFormat="1" ht="39.75" customHeight="1">
      <c r="A19" s="77" t="s">
        <v>28</v>
      </c>
      <c r="B19" s="77"/>
      <c r="C19" s="77"/>
      <c r="D19" s="77"/>
      <c r="E19" s="77"/>
      <c r="F19" s="77"/>
      <c r="G19" s="77"/>
      <c r="H19" s="77"/>
      <c r="I19" s="22" t="s">
        <v>359</v>
      </c>
      <c r="J19" s="61" t="s">
        <v>14</v>
      </c>
      <c r="K19" s="61"/>
      <c r="L19" s="61"/>
      <c r="M19" s="18" t="s">
        <v>29</v>
      </c>
      <c r="N19" s="61" t="s">
        <v>16</v>
      </c>
      <c r="O19" s="61"/>
      <c r="P19" s="61" t="s">
        <v>17</v>
      </c>
      <c r="Q19" s="61"/>
      <c r="R19" s="78">
        <f>R20+R28+R34+R32</f>
        <v>20032154.71</v>
      </c>
      <c r="S19" s="78"/>
      <c r="T19" s="19">
        <f>T20+T28+T32+T34</f>
        <v>9779361.959999999</v>
      </c>
      <c r="U19" s="20">
        <f t="shared" si="0"/>
        <v>-10252792.750000002</v>
      </c>
      <c r="V19" s="21">
        <f t="shared" si="1"/>
        <v>0.48818322849304707</v>
      </c>
    </row>
    <row r="20" spans="1:24" s="16" customFormat="1" ht="27.75" customHeight="1">
      <c r="A20" s="69" t="s">
        <v>42</v>
      </c>
      <c r="B20" s="69"/>
      <c r="C20" s="69"/>
      <c r="D20" s="69"/>
      <c r="E20" s="69"/>
      <c r="F20" s="69"/>
      <c r="G20" s="69"/>
      <c r="H20" s="69"/>
      <c r="I20" s="23" t="s">
        <v>359</v>
      </c>
      <c r="J20" s="66" t="s">
        <v>14</v>
      </c>
      <c r="K20" s="66"/>
      <c r="L20" s="66"/>
      <c r="M20" s="24" t="s">
        <v>29</v>
      </c>
      <c r="N20" s="66">
        <v>1100000000</v>
      </c>
      <c r="O20" s="66"/>
      <c r="P20" s="66" t="s">
        <v>17</v>
      </c>
      <c r="Q20" s="66"/>
      <c r="R20" s="68">
        <f>R21+R25</f>
        <v>685150</v>
      </c>
      <c r="S20" s="68"/>
      <c r="T20" s="34">
        <f>T21+T25</f>
        <v>390408.22</v>
      </c>
      <c r="U20" s="34">
        <f>U21+U25</f>
        <v>-294741.78</v>
      </c>
      <c r="V20" s="27">
        <f t="shared" si="1"/>
        <v>0.5698142304604831</v>
      </c>
      <c r="X20" s="100">
        <f>R20+R41+R56+R62+R72+R87+R90+R100+R108+R121+R130+R157+R172+R183+R200+R205+R223+R226+R233+R238+R265+R270+R287+R299+R314+R324+R339+R360+R366+R371+R378+R386+R395+R404+R411+R418+R426+R432+R439+R443+R449+R458</f>
        <v>1212628485.27</v>
      </c>
    </row>
    <row r="21" spans="1:22" s="16" customFormat="1" ht="22.5" customHeight="1">
      <c r="A21" s="69" t="s">
        <v>202</v>
      </c>
      <c r="B21" s="69"/>
      <c r="C21" s="69"/>
      <c r="D21" s="69"/>
      <c r="E21" s="69"/>
      <c r="F21" s="69"/>
      <c r="G21" s="69"/>
      <c r="H21" s="69"/>
      <c r="I21" s="23" t="s">
        <v>359</v>
      </c>
      <c r="J21" s="66" t="s">
        <v>14</v>
      </c>
      <c r="K21" s="66"/>
      <c r="L21" s="66"/>
      <c r="M21" s="24" t="s">
        <v>29</v>
      </c>
      <c r="N21" s="66">
        <v>1120000000</v>
      </c>
      <c r="O21" s="66"/>
      <c r="P21" s="66" t="s">
        <v>17</v>
      </c>
      <c r="Q21" s="66"/>
      <c r="R21" s="68">
        <f>R22</f>
        <v>453400</v>
      </c>
      <c r="S21" s="68"/>
      <c r="T21" s="26">
        <f>T22</f>
        <v>158658.22</v>
      </c>
      <c r="U21" s="25">
        <f t="shared" si="0"/>
        <v>-294741.78</v>
      </c>
      <c r="V21" s="27">
        <f t="shared" si="1"/>
        <v>0.34992990736656376</v>
      </c>
    </row>
    <row r="22" spans="1:22" s="33" customFormat="1" ht="17.25" customHeight="1">
      <c r="A22" s="69" t="s">
        <v>296</v>
      </c>
      <c r="B22" s="69"/>
      <c r="C22" s="69"/>
      <c r="D22" s="69"/>
      <c r="E22" s="69"/>
      <c r="F22" s="69"/>
      <c r="G22" s="69"/>
      <c r="H22" s="69"/>
      <c r="I22" s="23" t="s">
        <v>359</v>
      </c>
      <c r="J22" s="66" t="s">
        <v>14</v>
      </c>
      <c r="K22" s="66"/>
      <c r="L22" s="66"/>
      <c r="M22" s="24" t="s">
        <v>29</v>
      </c>
      <c r="N22" s="66">
        <v>1120042200</v>
      </c>
      <c r="O22" s="66"/>
      <c r="P22" s="66" t="s">
        <v>17</v>
      </c>
      <c r="Q22" s="66"/>
      <c r="R22" s="68">
        <f>R23+R24</f>
        <v>453400</v>
      </c>
      <c r="S22" s="68"/>
      <c r="T22" s="26">
        <f>T23+T24</f>
        <v>158658.22</v>
      </c>
      <c r="U22" s="25">
        <f t="shared" si="0"/>
        <v>-294741.78</v>
      </c>
      <c r="V22" s="27">
        <f t="shared" si="1"/>
        <v>0.34992990736656376</v>
      </c>
    </row>
    <row r="23" spans="1:22" s="16" customFormat="1" ht="19.5" customHeight="1">
      <c r="A23" s="56" t="s">
        <v>20</v>
      </c>
      <c r="B23" s="56"/>
      <c r="C23" s="56"/>
      <c r="D23" s="56"/>
      <c r="E23" s="56"/>
      <c r="F23" s="56"/>
      <c r="G23" s="56"/>
      <c r="H23" s="56"/>
      <c r="I23" s="28" t="s">
        <v>359</v>
      </c>
      <c r="J23" s="57" t="s">
        <v>14</v>
      </c>
      <c r="K23" s="57"/>
      <c r="L23" s="57"/>
      <c r="M23" s="29" t="s">
        <v>29</v>
      </c>
      <c r="N23" s="57">
        <v>1120042200</v>
      </c>
      <c r="O23" s="57"/>
      <c r="P23" s="57" t="s">
        <v>23</v>
      </c>
      <c r="Q23" s="57"/>
      <c r="R23" s="59">
        <v>380780</v>
      </c>
      <c r="S23" s="59"/>
      <c r="T23" s="31">
        <v>158658.22</v>
      </c>
      <c r="U23" s="35">
        <f t="shared" si="0"/>
        <v>-222121.78</v>
      </c>
      <c r="V23" s="36">
        <f t="shared" si="1"/>
        <v>0.41666636903198695</v>
      </c>
    </row>
    <row r="24" spans="1:28" s="16" customFormat="1" ht="27" customHeight="1">
      <c r="A24" s="56" t="s">
        <v>24</v>
      </c>
      <c r="B24" s="56"/>
      <c r="C24" s="56"/>
      <c r="D24" s="56"/>
      <c r="E24" s="56"/>
      <c r="F24" s="56"/>
      <c r="G24" s="56"/>
      <c r="H24" s="56"/>
      <c r="I24" s="28" t="s">
        <v>359</v>
      </c>
      <c r="J24" s="57" t="s">
        <v>14</v>
      </c>
      <c r="K24" s="57"/>
      <c r="L24" s="57"/>
      <c r="M24" s="29" t="s">
        <v>29</v>
      </c>
      <c r="N24" s="57">
        <v>1120042200</v>
      </c>
      <c r="O24" s="57"/>
      <c r="P24" s="57" t="s">
        <v>25</v>
      </c>
      <c r="Q24" s="57"/>
      <c r="R24" s="59">
        <v>72620</v>
      </c>
      <c r="S24" s="59"/>
      <c r="T24" s="31">
        <v>0</v>
      </c>
      <c r="U24" s="30">
        <f t="shared" si="0"/>
        <v>-72620</v>
      </c>
      <c r="V24" s="32">
        <f t="shared" si="1"/>
        <v>0</v>
      </c>
      <c r="X24" s="16" t="s">
        <v>295</v>
      </c>
      <c r="Z24" s="16" t="s">
        <v>295</v>
      </c>
      <c r="AB24" s="16" t="s">
        <v>295</v>
      </c>
    </row>
    <row r="25" spans="1:22" s="16" customFormat="1" ht="27" customHeight="1">
      <c r="A25" s="63" t="s">
        <v>52</v>
      </c>
      <c r="B25" s="64"/>
      <c r="C25" s="64"/>
      <c r="D25" s="64"/>
      <c r="E25" s="64"/>
      <c r="F25" s="64"/>
      <c r="G25" s="64"/>
      <c r="H25" s="65"/>
      <c r="I25" s="23" t="s">
        <v>359</v>
      </c>
      <c r="J25" s="66" t="s">
        <v>14</v>
      </c>
      <c r="K25" s="66"/>
      <c r="L25" s="66"/>
      <c r="M25" s="24" t="s">
        <v>29</v>
      </c>
      <c r="N25" s="66">
        <v>1130000000</v>
      </c>
      <c r="O25" s="66"/>
      <c r="P25" s="66" t="s">
        <v>17</v>
      </c>
      <c r="Q25" s="66"/>
      <c r="R25" s="68">
        <f>R26</f>
        <v>231750</v>
      </c>
      <c r="S25" s="68"/>
      <c r="T25" s="26">
        <f>T26</f>
        <v>231750</v>
      </c>
      <c r="U25" s="25">
        <f>T25-R25</f>
        <v>0</v>
      </c>
      <c r="V25" s="32">
        <f t="shared" si="1"/>
        <v>1</v>
      </c>
    </row>
    <row r="26" spans="1:22" s="16" customFormat="1" ht="36" customHeight="1">
      <c r="A26" s="63" t="s">
        <v>318</v>
      </c>
      <c r="B26" s="64"/>
      <c r="C26" s="64"/>
      <c r="D26" s="64"/>
      <c r="E26" s="64"/>
      <c r="F26" s="64"/>
      <c r="G26" s="64"/>
      <c r="H26" s="65"/>
      <c r="I26" s="23" t="s">
        <v>359</v>
      </c>
      <c r="J26" s="66" t="s">
        <v>14</v>
      </c>
      <c r="K26" s="66"/>
      <c r="L26" s="66"/>
      <c r="M26" s="24" t="s">
        <v>29</v>
      </c>
      <c r="N26" s="66">
        <v>1130044540</v>
      </c>
      <c r="O26" s="66"/>
      <c r="P26" s="66" t="s">
        <v>17</v>
      </c>
      <c r="Q26" s="66"/>
      <c r="R26" s="75">
        <f>R27</f>
        <v>231750</v>
      </c>
      <c r="S26" s="76"/>
      <c r="T26" s="37">
        <f>T27</f>
        <v>231750</v>
      </c>
      <c r="U26" s="25">
        <f>T26-R26</f>
        <v>0</v>
      </c>
      <c r="V26" s="32">
        <f t="shared" si="1"/>
        <v>1</v>
      </c>
    </row>
    <row r="27" spans="1:27" s="16" customFormat="1" ht="27" customHeight="1">
      <c r="A27" s="56" t="s">
        <v>24</v>
      </c>
      <c r="B27" s="56"/>
      <c r="C27" s="56"/>
      <c r="D27" s="56"/>
      <c r="E27" s="56"/>
      <c r="F27" s="56"/>
      <c r="G27" s="56"/>
      <c r="H27" s="56"/>
      <c r="I27" s="28" t="s">
        <v>359</v>
      </c>
      <c r="J27" s="57" t="s">
        <v>14</v>
      </c>
      <c r="K27" s="57"/>
      <c r="L27" s="57"/>
      <c r="M27" s="29" t="s">
        <v>29</v>
      </c>
      <c r="N27" s="57">
        <v>1130044540</v>
      </c>
      <c r="O27" s="57"/>
      <c r="P27" s="57">
        <v>240</v>
      </c>
      <c r="Q27" s="57"/>
      <c r="R27" s="59">
        <v>231750</v>
      </c>
      <c r="S27" s="59"/>
      <c r="T27" s="31">
        <v>231750</v>
      </c>
      <c r="U27" s="35">
        <f>T27-R27</f>
        <v>0</v>
      </c>
      <c r="V27" s="32">
        <f t="shared" si="1"/>
        <v>1</v>
      </c>
      <c r="AA27" s="16" t="s">
        <v>295</v>
      </c>
    </row>
    <row r="28" spans="1:29" s="16" customFormat="1" ht="17.25" customHeight="1">
      <c r="A28" s="69" t="s">
        <v>21</v>
      </c>
      <c r="B28" s="69"/>
      <c r="C28" s="69"/>
      <c r="D28" s="69"/>
      <c r="E28" s="69"/>
      <c r="F28" s="69"/>
      <c r="G28" s="69"/>
      <c r="H28" s="69"/>
      <c r="I28" s="23" t="s">
        <v>359</v>
      </c>
      <c r="J28" s="66" t="s">
        <v>14</v>
      </c>
      <c r="K28" s="66"/>
      <c r="L28" s="66"/>
      <c r="M28" s="24" t="s">
        <v>29</v>
      </c>
      <c r="N28" s="66" t="s">
        <v>22</v>
      </c>
      <c r="O28" s="66"/>
      <c r="P28" s="66" t="s">
        <v>17</v>
      </c>
      <c r="Q28" s="66"/>
      <c r="R28" s="68">
        <f>R29+R30+R31</f>
        <v>17713724.2</v>
      </c>
      <c r="S28" s="68"/>
      <c r="T28" s="26">
        <f>T29+T30+T31</f>
        <v>8108673.3</v>
      </c>
      <c r="U28" s="30">
        <f t="shared" si="0"/>
        <v>-9605050.899999999</v>
      </c>
      <c r="V28" s="32">
        <f t="shared" si="1"/>
        <v>0.4577621966136291</v>
      </c>
      <c r="AC28" s="16" t="s">
        <v>295</v>
      </c>
    </row>
    <row r="29" spans="1:22" s="16" customFormat="1" ht="18" customHeight="1">
      <c r="A29" s="56" t="s">
        <v>20</v>
      </c>
      <c r="B29" s="56"/>
      <c r="C29" s="56"/>
      <c r="D29" s="56"/>
      <c r="E29" s="56"/>
      <c r="F29" s="56"/>
      <c r="G29" s="56"/>
      <c r="H29" s="56"/>
      <c r="I29" s="28" t="s">
        <v>359</v>
      </c>
      <c r="J29" s="57" t="s">
        <v>14</v>
      </c>
      <c r="K29" s="57"/>
      <c r="L29" s="57"/>
      <c r="M29" s="29" t="s">
        <v>29</v>
      </c>
      <c r="N29" s="57" t="s">
        <v>22</v>
      </c>
      <c r="O29" s="57"/>
      <c r="P29" s="57" t="s">
        <v>23</v>
      </c>
      <c r="Q29" s="57"/>
      <c r="R29" s="59">
        <v>17713724.2</v>
      </c>
      <c r="S29" s="59"/>
      <c r="T29" s="31">
        <v>8108673.3</v>
      </c>
      <c r="U29" s="30">
        <f t="shared" si="0"/>
        <v>-9605050.899999999</v>
      </c>
      <c r="V29" s="32">
        <f t="shared" si="1"/>
        <v>0.4577621966136291</v>
      </c>
    </row>
    <row r="30" spans="1:22" s="16" customFormat="1" ht="24.75" customHeight="1">
      <c r="A30" s="56" t="s">
        <v>24</v>
      </c>
      <c r="B30" s="56"/>
      <c r="C30" s="56"/>
      <c r="D30" s="56"/>
      <c r="E30" s="56"/>
      <c r="F30" s="56"/>
      <c r="G30" s="56"/>
      <c r="H30" s="56"/>
      <c r="I30" s="28" t="s">
        <v>359</v>
      </c>
      <c r="J30" s="57" t="s">
        <v>14</v>
      </c>
      <c r="K30" s="57"/>
      <c r="L30" s="57"/>
      <c r="M30" s="29" t="s">
        <v>29</v>
      </c>
      <c r="N30" s="57" t="s">
        <v>22</v>
      </c>
      <c r="O30" s="57"/>
      <c r="P30" s="57" t="s">
        <v>25</v>
      </c>
      <c r="Q30" s="57"/>
      <c r="R30" s="59">
        <v>0</v>
      </c>
      <c r="S30" s="59"/>
      <c r="T30" s="31">
        <v>0</v>
      </c>
      <c r="U30" s="30">
        <f t="shared" si="0"/>
        <v>0</v>
      </c>
      <c r="V30" s="32">
        <v>0</v>
      </c>
    </row>
    <row r="31" spans="1:22" s="16" customFormat="1" ht="18" customHeight="1">
      <c r="A31" s="56" t="s">
        <v>36</v>
      </c>
      <c r="B31" s="56"/>
      <c r="C31" s="56"/>
      <c r="D31" s="56"/>
      <c r="E31" s="56"/>
      <c r="F31" s="56"/>
      <c r="G31" s="56"/>
      <c r="H31" s="56"/>
      <c r="I31" s="28" t="s">
        <v>359</v>
      </c>
      <c r="J31" s="57" t="s">
        <v>14</v>
      </c>
      <c r="K31" s="57"/>
      <c r="L31" s="57"/>
      <c r="M31" s="29" t="s">
        <v>29</v>
      </c>
      <c r="N31" s="57" t="s">
        <v>22</v>
      </c>
      <c r="O31" s="57"/>
      <c r="P31" s="57" t="s">
        <v>37</v>
      </c>
      <c r="Q31" s="57"/>
      <c r="R31" s="59">
        <v>0</v>
      </c>
      <c r="S31" s="59"/>
      <c r="T31" s="31">
        <v>0</v>
      </c>
      <c r="U31" s="30">
        <f t="shared" si="0"/>
        <v>0</v>
      </c>
      <c r="V31" s="32">
        <v>0</v>
      </c>
    </row>
    <row r="32" spans="1:22" s="16" customFormat="1" ht="18" customHeight="1">
      <c r="A32" s="69" t="s">
        <v>35</v>
      </c>
      <c r="B32" s="69"/>
      <c r="C32" s="69"/>
      <c r="D32" s="69"/>
      <c r="E32" s="69"/>
      <c r="F32" s="69"/>
      <c r="G32" s="69"/>
      <c r="H32" s="69"/>
      <c r="I32" s="23" t="s">
        <v>359</v>
      </c>
      <c r="J32" s="66" t="s">
        <v>14</v>
      </c>
      <c r="K32" s="66"/>
      <c r="L32" s="66"/>
      <c r="M32" s="24" t="s">
        <v>29</v>
      </c>
      <c r="N32" s="66" t="s">
        <v>38</v>
      </c>
      <c r="O32" s="66"/>
      <c r="P32" s="66" t="s">
        <v>17</v>
      </c>
      <c r="Q32" s="66"/>
      <c r="R32" s="68">
        <f>R33</f>
        <v>1238280.51</v>
      </c>
      <c r="S32" s="68"/>
      <c r="T32" s="26">
        <f>T33</f>
        <v>1131117.51</v>
      </c>
      <c r="U32" s="30">
        <f t="shared" si="0"/>
        <v>-107163</v>
      </c>
      <c r="V32" s="32">
        <f t="shared" si="1"/>
        <v>0.913458219575789</v>
      </c>
    </row>
    <row r="33" spans="1:22" s="16" customFormat="1" ht="19.5" customHeight="1">
      <c r="A33" s="56" t="s">
        <v>20</v>
      </c>
      <c r="B33" s="56"/>
      <c r="C33" s="56"/>
      <c r="D33" s="56"/>
      <c r="E33" s="56"/>
      <c r="F33" s="56"/>
      <c r="G33" s="56"/>
      <c r="H33" s="56"/>
      <c r="I33" s="28" t="s">
        <v>359</v>
      </c>
      <c r="J33" s="57" t="s">
        <v>14</v>
      </c>
      <c r="K33" s="57"/>
      <c r="L33" s="57"/>
      <c r="M33" s="29" t="s">
        <v>29</v>
      </c>
      <c r="N33" s="57" t="s">
        <v>38</v>
      </c>
      <c r="O33" s="57"/>
      <c r="P33" s="57" t="s">
        <v>23</v>
      </c>
      <c r="Q33" s="57"/>
      <c r="R33" s="59">
        <v>1238280.51</v>
      </c>
      <c r="S33" s="59"/>
      <c r="T33" s="31">
        <v>1131117.51</v>
      </c>
      <c r="U33" s="30">
        <f t="shared" si="0"/>
        <v>-107163</v>
      </c>
      <c r="V33" s="32">
        <f t="shared" si="1"/>
        <v>0.913458219575789</v>
      </c>
    </row>
    <row r="34" spans="1:22" s="16" customFormat="1" ht="51" customHeight="1">
      <c r="A34" s="69" t="s">
        <v>39</v>
      </c>
      <c r="B34" s="69"/>
      <c r="C34" s="69"/>
      <c r="D34" s="69"/>
      <c r="E34" s="69"/>
      <c r="F34" s="69"/>
      <c r="G34" s="69"/>
      <c r="H34" s="69"/>
      <c r="I34" s="23" t="s">
        <v>359</v>
      </c>
      <c r="J34" s="66" t="s">
        <v>14</v>
      </c>
      <c r="K34" s="66"/>
      <c r="L34" s="66"/>
      <c r="M34" s="24" t="s">
        <v>29</v>
      </c>
      <c r="N34" s="66" t="s">
        <v>41</v>
      </c>
      <c r="O34" s="66"/>
      <c r="P34" s="66" t="s">
        <v>17</v>
      </c>
      <c r="Q34" s="66"/>
      <c r="R34" s="68">
        <f>R35+R36</f>
        <v>395000</v>
      </c>
      <c r="S34" s="68"/>
      <c r="T34" s="26">
        <f>T35+T36</f>
        <v>149162.93</v>
      </c>
      <c r="U34" s="30">
        <f t="shared" si="0"/>
        <v>-245837.07</v>
      </c>
      <c r="V34" s="32">
        <f t="shared" si="1"/>
        <v>0.3776276708860759</v>
      </c>
    </row>
    <row r="35" spans="1:22" s="16" customFormat="1" ht="18" customHeight="1">
      <c r="A35" s="56" t="s">
        <v>20</v>
      </c>
      <c r="B35" s="56"/>
      <c r="C35" s="56"/>
      <c r="D35" s="56"/>
      <c r="E35" s="56"/>
      <c r="F35" s="56"/>
      <c r="G35" s="56"/>
      <c r="H35" s="56"/>
      <c r="I35" s="28" t="s">
        <v>359</v>
      </c>
      <c r="J35" s="57" t="s">
        <v>14</v>
      </c>
      <c r="K35" s="57"/>
      <c r="L35" s="57"/>
      <c r="M35" s="29" t="s">
        <v>29</v>
      </c>
      <c r="N35" s="57" t="s">
        <v>41</v>
      </c>
      <c r="O35" s="57"/>
      <c r="P35" s="57" t="s">
        <v>23</v>
      </c>
      <c r="Q35" s="57"/>
      <c r="R35" s="59">
        <v>369000</v>
      </c>
      <c r="S35" s="59"/>
      <c r="T35" s="31">
        <v>141162.93</v>
      </c>
      <c r="U35" s="30">
        <f t="shared" si="0"/>
        <v>-227837.07</v>
      </c>
      <c r="V35" s="32">
        <f t="shared" si="1"/>
        <v>0.3825553658536585</v>
      </c>
    </row>
    <row r="36" spans="1:25" s="16" customFormat="1" ht="16.5" customHeight="1">
      <c r="A36" s="56" t="s">
        <v>40</v>
      </c>
      <c r="B36" s="56"/>
      <c r="C36" s="56"/>
      <c r="D36" s="56"/>
      <c r="E36" s="56"/>
      <c r="F36" s="56"/>
      <c r="G36" s="56"/>
      <c r="H36" s="56"/>
      <c r="I36" s="28" t="s">
        <v>359</v>
      </c>
      <c r="J36" s="57" t="s">
        <v>14</v>
      </c>
      <c r="K36" s="57"/>
      <c r="L36" s="57"/>
      <c r="M36" s="29" t="s">
        <v>29</v>
      </c>
      <c r="N36" s="57" t="s">
        <v>41</v>
      </c>
      <c r="O36" s="57"/>
      <c r="P36" s="57" t="s">
        <v>43</v>
      </c>
      <c r="Q36" s="57"/>
      <c r="R36" s="59">
        <v>26000</v>
      </c>
      <c r="S36" s="59"/>
      <c r="T36" s="31">
        <v>8000</v>
      </c>
      <c r="U36" s="30">
        <f t="shared" si="0"/>
        <v>-18000</v>
      </c>
      <c r="V36" s="32">
        <f t="shared" si="1"/>
        <v>0.3076923076923077</v>
      </c>
      <c r="Y36" s="38"/>
    </row>
    <row r="37" spans="1:22" s="16" customFormat="1" ht="17.25" customHeight="1">
      <c r="A37" s="77" t="s">
        <v>44</v>
      </c>
      <c r="B37" s="77"/>
      <c r="C37" s="77"/>
      <c r="D37" s="77"/>
      <c r="E37" s="77"/>
      <c r="F37" s="77"/>
      <c r="G37" s="77"/>
      <c r="H37" s="77"/>
      <c r="I37" s="22" t="s">
        <v>359</v>
      </c>
      <c r="J37" s="61" t="s">
        <v>14</v>
      </c>
      <c r="K37" s="61"/>
      <c r="L37" s="61"/>
      <c r="M37" s="18" t="s">
        <v>45</v>
      </c>
      <c r="N37" s="61" t="s">
        <v>16</v>
      </c>
      <c r="O37" s="61"/>
      <c r="P37" s="61" t="s">
        <v>17</v>
      </c>
      <c r="Q37" s="61"/>
      <c r="R37" s="78">
        <f>R38</f>
        <v>29100</v>
      </c>
      <c r="S37" s="78"/>
      <c r="T37" s="19">
        <f>T38</f>
        <v>0</v>
      </c>
      <c r="U37" s="20">
        <f t="shared" si="0"/>
        <v>-29100</v>
      </c>
      <c r="V37" s="21">
        <f t="shared" si="1"/>
        <v>0</v>
      </c>
    </row>
    <row r="38" spans="1:22" s="16" customFormat="1" ht="42" customHeight="1">
      <c r="A38" s="69" t="s">
        <v>46</v>
      </c>
      <c r="B38" s="69"/>
      <c r="C38" s="69"/>
      <c r="D38" s="69"/>
      <c r="E38" s="69"/>
      <c r="F38" s="69"/>
      <c r="G38" s="69"/>
      <c r="H38" s="69"/>
      <c r="I38" s="23" t="s">
        <v>359</v>
      </c>
      <c r="J38" s="66" t="s">
        <v>14</v>
      </c>
      <c r="K38" s="66"/>
      <c r="L38" s="66"/>
      <c r="M38" s="24" t="s">
        <v>45</v>
      </c>
      <c r="N38" s="66" t="s">
        <v>47</v>
      </c>
      <c r="O38" s="66"/>
      <c r="P38" s="66" t="s">
        <v>17</v>
      </c>
      <c r="Q38" s="66"/>
      <c r="R38" s="68">
        <f>R39</f>
        <v>29100</v>
      </c>
      <c r="S38" s="68"/>
      <c r="T38" s="26">
        <f>T39</f>
        <v>0</v>
      </c>
      <c r="U38" s="25">
        <f t="shared" si="0"/>
        <v>-29100</v>
      </c>
      <c r="V38" s="27">
        <f t="shared" si="1"/>
        <v>0</v>
      </c>
    </row>
    <row r="39" spans="1:22" s="33" customFormat="1" ht="27" customHeight="1">
      <c r="A39" s="56" t="s">
        <v>24</v>
      </c>
      <c r="B39" s="56"/>
      <c r="C39" s="56"/>
      <c r="D39" s="56"/>
      <c r="E39" s="56"/>
      <c r="F39" s="56"/>
      <c r="G39" s="56"/>
      <c r="H39" s="56"/>
      <c r="I39" s="28" t="s">
        <v>359</v>
      </c>
      <c r="J39" s="57" t="s">
        <v>14</v>
      </c>
      <c r="K39" s="57"/>
      <c r="L39" s="57"/>
      <c r="M39" s="29" t="s">
        <v>45</v>
      </c>
      <c r="N39" s="57" t="s">
        <v>47</v>
      </c>
      <c r="O39" s="57"/>
      <c r="P39" s="57" t="s">
        <v>25</v>
      </c>
      <c r="Q39" s="57"/>
      <c r="R39" s="59">
        <v>29100</v>
      </c>
      <c r="S39" s="59"/>
      <c r="T39" s="31">
        <v>0</v>
      </c>
      <c r="U39" s="30">
        <f t="shared" si="0"/>
        <v>-29100</v>
      </c>
      <c r="V39" s="32">
        <f t="shared" si="1"/>
        <v>0</v>
      </c>
    </row>
    <row r="40" spans="1:22" s="16" customFormat="1" ht="29.25" customHeight="1">
      <c r="A40" s="77" t="s">
        <v>49</v>
      </c>
      <c r="B40" s="77"/>
      <c r="C40" s="77"/>
      <c r="D40" s="77"/>
      <c r="E40" s="77"/>
      <c r="F40" s="77"/>
      <c r="G40" s="77"/>
      <c r="H40" s="77"/>
      <c r="I40" s="22" t="s">
        <v>359</v>
      </c>
      <c r="J40" s="61" t="s">
        <v>14</v>
      </c>
      <c r="K40" s="61"/>
      <c r="L40" s="61"/>
      <c r="M40" s="18" t="s">
        <v>50</v>
      </c>
      <c r="N40" s="61" t="s">
        <v>16</v>
      </c>
      <c r="O40" s="61"/>
      <c r="P40" s="61" t="s">
        <v>17</v>
      </c>
      <c r="Q40" s="61"/>
      <c r="R40" s="78">
        <f>R41+R48</f>
        <v>7046783.6899999995</v>
      </c>
      <c r="S40" s="78"/>
      <c r="T40" s="19">
        <f>T41+T48</f>
        <v>2473982.25</v>
      </c>
      <c r="U40" s="20">
        <f t="shared" si="0"/>
        <v>-4572801.4399999995</v>
      </c>
      <c r="V40" s="21">
        <f t="shared" si="1"/>
        <v>0.3510796355947177</v>
      </c>
    </row>
    <row r="41" spans="1:22" s="16" customFormat="1" ht="24.75" customHeight="1">
      <c r="A41" s="69" t="s">
        <v>42</v>
      </c>
      <c r="B41" s="69"/>
      <c r="C41" s="69"/>
      <c r="D41" s="69"/>
      <c r="E41" s="69"/>
      <c r="F41" s="69"/>
      <c r="G41" s="69"/>
      <c r="H41" s="69"/>
      <c r="I41" s="23" t="s">
        <v>359</v>
      </c>
      <c r="J41" s="66" t="s">
        <v>14</v>
      </c>
      <c r="K41" s="66"/>
      <c r="L41" s="66"/>
      <c r="M41" s="24" t="s">
        <v>50</v>
      </c>
      <c r="N41" s="66" t="s">
        <v>51</v>
      </c>
      <c r="O41" s="66"/>
      <c r="P41" s="66" t="s">
        <v>17</v>
      </c>
      <c r="Q41" s="66"/>
      <c r="R41" s="68">
        <f>R42</f>
        <v>5040004.9799999995</v>
      </c>
      <c r="S41" s="68"/>
      <c r="T41" s="31">
        <f>T42</f>
        <v>1636977.5699999998</v>
      </c>
      <c r="U41" s="25">
        <f t="shared" si="0"/>
        <v>-3403027.4099999997</v>
      </c>
      <c r="V41" s="27">
        <f t="shared" si="1"/>
        <v>0.3247968159745747</v>
      </c>
    </row>
    <row r="42" spans="1:22" s="16" customFormat="1" ht="24.75" customHeight="1">
      <c r="A42" s="69" t="s">
        <v>52</v>
      </c>
      <c r="B42" s="69"/>
      <c r="C42" s="69"/>
      <c r="D42" s="69"/>
      <c r="E42" s="69"/>
      <c r="F42" s="69"/>
      <c r="G42" s="69"/>
      <c r="H42" s="69"/>
      <c r="I42" s="23" t="s">
        <v>359</v>
      </c>
      <c r="J42" s="66" t="s">
        <v>14</v>
      </c>
      <c r="K42" s="66"/>
      <c r="L42" s="66"/>
      <c r="M42" s="24" t="s">
        <v>50</v>
      </c>
      <c r="N42" s="66" t="s">
        <v>53</v>
      </c>
      <c r="O42" s="66"/>
      <c r="P42" s="66" t="s">
        <v>17</v>
      </c>
      <c r="Q42" s="66"/>
      <c r="R42" s="68">
        <f>R43</f>
        <v>5040004.9799999995</v>
      </c>
      <c r="S42" s="68"/>
      <c r="T42" s="31">
        <f>T43</f>
        <v>1636977.5699999998</v>
      </c>
      <c r="U42" s="25">
        <f t="shared" si="0"/>
        <v>-3403027.4099999997</v>
      </c>
      <c r="V42" s="27">
        <f t="shared" si="1"/>
        <v>0.3247968159745747</v>
      </c>
    </row>
    <row r="43" spans="1:22" s="33" customFormat="1" ht="23.25" customHeight="1">
      <c r="A43" s="69" t="s">
        <v>48</v>
      </c>
      <c r="B43" s="69"/>
      <c r="C43" s="69"/>
      <c r="D43" s="69"/>
      <c r="E43" s="69"/>
      <c r="F43" s="69"/>
      <c r="G43" s="69"/>
      <c r="H43" s="69"/>
      <c r="I43" s="23" t="s">
        <v>359</v>
      </c>
      <c r="J43" s="66" t="s">
        <v>14</v>
      </c>
      <c r="K43" s="66"/>
      <c r="L43" s="66"/>
      <c r="M43" s="24" t="s">
        <v>50</v>
      </c>
      <c r="N43" s="66" t="s">
        <v>55</v>
      </c>
      <c r="O43" s="66"/>
      <c r="P43" s="66" t="s">
        <v>17</v>
      </c>
      <c r="Q43" s="66"/>
      <c r="R43" s="68">
        <f>R44+R45+R46+R47</f>
        <v>5040004.9799999995</v>
      </c>
      <c r="S43" s="68"/>
      <c r="T43" s="31">
        <f>T44+T45+T46+T47</f>
        <v>1636977.5699999998</v>
      </c>
      <c r="U43" s="25">
        <f t="shared" si="0"/>
        <v>-3403027.4099999997</v>
      </c>
      <c r="V43" s="27">
        <f t="shared" si="1"/>
        <v>0.3247968159745747</v>
      </c>
    </row>
    <row r="44" spans="1:31" s="16" customFormat="1" ht="15" customHeight="1">
      <c r="A44" s="56" t="s">
        <v>56</v>
      </c>
      <c r="B44" s="56"/>
      <c r="C44" s="56"/>
      <c r="D44" s="56"/>
      <c r="E44" s="56"/>
      <c r="F44" s="56"/>
      <c r="G44" s="56"/>
      <c r="H44" s="56"/>
      <c r="I44" s="28" t="s">
        <v>359</v>
      </c>
      <c r="J44" s="57" t="s">
        <v>14</v>
      </c>
      <c r="K44" s="57"/>
      <c r="L44" s="57"/>
      <c r="M44" s="29" t="s">
        <v>50</v>
      </c>
      <c r="N44" s="57" t="s">
        <v>55</v>
      </c>
      <c r="O44" s="57"/>
      <c r="P44" s="57" t="s">
        <v>57</v>
      </c>
      <c r="Q44" s="57"/>
      <c r="R44" s="59">
        <v>0</v>
      </c>
      <c r="S44" s="59"/>
      <c r="T44" s="31">
        <v>0</v>
      </c>
      <c r="U44" s="30">
        <f t="shared" si="0"/>
        <v>0</v>
      </c>
      <c r="V44" s="32">
        <v>0</v>
      </c>
      <c r="AE44" s="16" t="s">
        <v>295</v>
      </c>
    </row>
    <row r="45" spans="1:22" s="16" customFormat="1" ht="18.75" customHeight="1">
      <c r="A45" s="56" t="s">
        <v>20</v>
      </c>
      <c r="B45" s="56"/>
      <c r="C45" s="56"/>
      <c r="D45" s="56"/>
      <c r="E45" s="56"/>
      <c r="F45" s="56"/>
      <c r="G45" s="56"/>
      <c r="H45" s="56"/>
      <c r="I45" s="28" t="s">
        <v>359</v>
      </c>
      <c r="J45" s="57" t="s">
        <v>14</v>
      </c>
      <c r="K45" s="57"/>
      <c r="L45" s="57"/>
      <c r="M45" s="29" t="s">
        <v>50</v>
      </c>
      <c r="N45" s="57" t="s">
        <v>55</v>
      </c>
      <c r="O45" s="57"/>
      <c r="P45" s="57" t="s">
        <v>23</v>
      </c>
      <c r="Q45" s="57"/>
      <c r="R45" s="59">
        <v>4745276.3</v>
      </c>
      <c r="S45" s="59"/>
      <c r="T45" s="31">
        <v>1503269.67</v>
      </c>
      <c r="U45" s="30">
        <f t="shared" si="0"/>
        <v>-3242006.63</v>
      </c>
      <c r="V45" s="32">
        <f t="shared" si="1"/>
        <v>0.31679286409518453</v>
      </c>
    </row>
    <row r="46" spans="1:22" s="16" customFormat="1" ht="21.75" customHeight="1">
      <c r="A46" s="56" t="s">
        <v>24</v>
      </c>
      <c r="B46" s="56"/>
      <c r="C46" s="56"/>
      <c r="D46" s="56"/>
      <c r="E46" s="56"/>
      <c r="F46" s="56"/>
      <c r="G46" s="56"/>
      <c r="H46" s="56"/>
      <c r="I46" s="28" t="s">
        <v>359</v>
      </c>
      <c r="J46" s="57" t="s">
        <v>14</v>
      </c>
      <c r="K46" s="57"/>
      <c r="L46" s="57"/>
      <c r="M46" s="29" t="s">
        <v>50</v>
      </c>
      <c r="N46" s="57" t="s">
        <v>55</v>
      </c>
      <c r="O46" s="57"/>
      <c r="P46" s="57" t="s">
        <v>25</v>
      </c>
      <c r="Q46" s="57"/>
      <c r="R46" s="59">
        <v>292728.68</v>
      </c>
      <c r="S46" s="59"/>
      <c r="T46" s="31">
        <v>131707.9</v>
      </c>
      <c r="U46" s="30">
        <f t="shared" si="0"/>
        <v>-161020.78</v>
      </c>
      <c r="V46" s="32">
        <f t="shared" si="1"/>
        <v>0.4499316568502956</v>
      </c>
    </row>
    <row r="47" spans="1:22" s="16" customFormat="1" ht="13.5" customHeight="1">
      <c r="A47" s="56" t="s">
        <v>36</v>
      </c>
      <c r="B47" s="56"/>
      <c r="C47" s="56"/>
      <c r="D47" s="56"/>
      <c r="E47" s="56"/>
      <c r="F47" s="56"/>
      <c r="G47" s="56"/>
      <c r="H47" s="56"/>
      <c r="I47" s="28" t="s">
        <v>359</v>
      </c>
      <c r="J47" s="57" t="s">
        <v>14</v>
      </c>
      <c r="K47" s="57"/>
      <c r="L47" s="57"/>
      <c r="M47" s="29" t="s">
        <v>50</v>
      </c>
      <c r="N47" s="57" t="s">
        <v>55</v>
      </c>
      <c r="O47" s="57"/>
      <c r="P47" s="57">
        <v>850</v>
      </c>
      <c r="Q47" s="57"/>
      <c r="R47" s="59">
        <v>2000</v>
      </c>
      <c r="S47" s="59"/>
      <c r="T47" s="31">
        <v>2000</v>
      </c>
      <c r="U47" s="30">
        <f t="shared" si="0"/>
        <v>0</v>
      </c>
      <c r="V47" s="32">
        <f t="shared" si="1"/>
        <v>1</v>
      </c>
    </row>
    <row r="48" spans="1:22" s="16" customFormat="1" ht="16.5" customHeight="1">
      <c r="A48" s="69" t="s">
        <v>54</v>
      </c>
      <c r="B48" s="69"/>
      <c r="C48" s="69"/>
      <c r="D48" s="69"/>
      <c r="E48" s="69"/>
      <c r="F48" s="69"/>
      <c r="G48" s="69"/>
      <c r="H48" s="69"/>
      <c r="I48" s="23" t="s">
        <v>359</v>
      </c>
      <c r="J48" s="66" t="s">
        <v>14</v>
      </c>
      <c r="K48" s="66"/>
      <c r="L48" s="66"/>
      <c r="M48" s="24" t="s">
        <v>50</v>
      </c>
      <c r="N48" s="66" t="s">
        <v>60</v>
      </c>
      <c r="O48" s="66"/>
      <c r="P48" s="66" t="s">
        <v>17</v>
      </c>
      <c r="Q48" s="66"/>
      <c r="R48" s="68">
        <f>R49+R50+R51</f>
        <v>2006778.71</v>
      </c>
      <c r="S48" s="68"/>
      <c r="T48" s="31">
        <f>T49+T50+T51</f>
        <v>837004.68</v>
      </c>
      <c r="U48" s="25">
        <f t="shared" si="0"/>
        <v>-1169774.0299999998</v>
      </c>
      <c r="V48" s="27">
        <f t="shared" si="1"/>
        <v>0.4170886784024134</v>
      </c>
    </row>
    <row r="49" spans="1:22" s="16" customFormat="1" ht="18.75" customHeight="1">
      <c r="A49" s="56" t="s">
        <v>20</v>
      </c>
      <c r="B49" s="56"/>
      <c r="C49" s="56"/>
      <c r="D49" s="56"/>
      <c r="E49" s="56"/>
      <c r="F49" s="56"/>
      <c r="G49" s="56"/>
      <c r="H49" s="56"/>
      <c r="I49" s="28" t="s">
        <v>359</v>
      </c>
      <c r="J49" s="57" t="s">
        <v>14</v>
      </c>
      <c r="K49" s="57"/>
      <c r="L49" s="57"/>
      <c r="M49" s="29" t="s">
        <v>50</v>
      </c>
      <c r="N49" s="57" t="s">
        <v>60</v>
      </c>
      <c r="O49" s="57"/>
      <c r="P49" s="57" t="s">
        <v>23</v>
      </c>
      <c r="Q49" s="57"/>
      <c r="R49" s="59">
        <v>1904285.27</v>
      </c>
      <c r="S49" s="59"/>
      <c r="T49" s="31">
        <v>833004.68</v>
      </c>
      <c r="U49" s="30">
        <f t="shared" si="0"/>
        <v>-1071280.5899999999</v>
      </c>
      <c r="V49" s="32">
        <f t="shared" si="1"/>
        <v>0.43743691826172665</v>
      </c>
    </row>
    <row r="50" spans="1:28" s="16" customFormat="1" ht="23.25" customHeight="1">
      <c r="A50" s="56" t="s">
        <v>24</v>
      </c>
      <c r="B50" s="56"/>
      <c r="C50" s="56"/>
      <c r="D50" s="56"/>
      <c r="E50" s="56"/>
      <c r="F50" s="56"/>
      <c r="G50" s="56"/>
      <c r="H50" s="56"/>
      <c r="I50" s="28" t="s">
        <v>359</v>
      </c>
      <c r="J50" s="57" t="s">
        <v>14</v>
      </c>
      <c r="K50" s="57"/>
      <c r="L50" s="57"/>
      <c r="M50" s="29" t="s">
        <v>50</v>
      </c>
      <c r="N50" s="57" t="s">
        <v>60</v>
      </c>
      <c r="O50" s="57"/>
      <c r="P50" s="57" t="s">
        <v>25</v>
      </c>
      <c r="Q50" s="57"/>
      <c r="R50" s="59">
        <v>102493.44</v>
      </c>
      <c r="S50" s="59"/>
      <c r="T50" s="31">
        <v>4000</v>
      </c>
      <c r="U50" s="30">
        <f t="shared" si="0"/>
        <v>-98493.44</v>
      </c>
      <c r="V50" s="32">
        <f t="shared" si="1"/>
        <v>0.03902688796473218</v>
      </c>
      <c r="AB50" s="16" t="s">
        <v>295</v>
      </c>
    </row>
    <row r="51" spans="1:22" s="16" customFormat="1" ht="16.5" customHeight="1">
      <c r="A51" s="56" t="s">
        <v>216</v>
      </c>
      <c r="B51" s="56"/>
      <c r="C51" s="56"/>
      <c r="D51" s="56"/>
      <c r="E51" s="56"/>
      <c r="F51" s="56"/>
      <c r="G51" s="56"/>
      <c r="H51" s="56"/>
      <c r="I51" s="28" t="s">
        <v>359</v>
      </c>
      <c r="J51" s="57" t="s">
        <v>14</v>
      </c>
      <c r="K51" s="57"/>
      <c r="L51" s="57"/>
      <c r="M51" s="29" t="s">
        <v>50</v>
      </c>
      <c r="N51" s="57" t="s">
        <v>60</v>
      </c>
      <c r="O51" s="57"/>
      <c r="P51" s="57">
        <v>320</v>
      </c>
      <c r="Q51" s="57"/>
      <c r="R51" s="59">
        <v>0</v>
      </c>
      <c r="S51" s="59"/>
      <c r="T51" s="31">
        <v>0</v>
      </c>
      <c r="U51" s="30">
        <f t="shared" si="0"/>
        <v>0</v>
      </c>
      <c r="V51" s="32">
        <v>0</v>
      </c>
    </row>
    <row r="52" spans="1:28" s="16" customFormat="1" ht="18" customHeight="1">
      <c r="A52" s="77" t="s">
        <v>62</v>
      </c>
      <c r="B52" s="77"/>
      <c r="C52" s="77"/>
      <c r="D52" s="77"/>
      <c r="E52" s="77"/>
      <c r="F52" s="77"/>
      <c r="G52" s="77"/>
      <c r="H52" s="77"/>
      <c r="I52" s="22" t="s">
        <v>359</v>
      </c>
      <c r="J52" s="61" t="s">
        <v>14</v>
      </c>
      <c r="K52" s="61"/>
      <c r="L52" s="61"/>
      <c r="M52" s="18" t="s">
        <v>63</v>
      </c>
      <c r="N52" s="61" t="s">
        <v>16</v>
      </c>
      <c r="O52" s="61"/>
      <c r="P52" s="61" t="s">
        <v>17</v>
      </c>
      <c r="Q52" s="61"/>
      <c r="R52" s="78">
        <v>500000</v>
      </c>
      <c r="S52" s="78"/>
      <c r="T52" s="19">
        <f>T53</f>
        <v>0</v>
      </c>
      <c r="U52" s="20">
        <f t="shared" si="0"/>
        <v>-500000</v>
      </c>
      <c r="V52" s="21">
        <f t="shared" si="1"/>
        <v>0</v>
      </c>
      <c r="AB52" s="16" t="s">
        <v>295</v>
      </c>
    </row>
    <row r="53" spans="1:22" s="16" customFormat="1" ht="26.25" customHeight="1">
      <c r="A53" s="69" t="s">
        <v>58</v>
      </c>
      <c r="B53" s="69"/>
      <c r="C53" s="69"/>
      <c r="D53" s="69"/>
      <c r="E53" s="69"/>
      <c r="F53" s="69"/>
      <c r="G53" s="69"/>
      <c r="H53" s="69"/>
      <c r="I53" s="23" t="s">
        <v>359</v>
      </c>
      <c r="J53" s="66" t="s">
        <v>14</v>
      </c>
      <c r="K53" s="66"/>
      <c r="L53" s="66"/>
      <c r="M53" s="24" t="s">
        <v>63</v>
      </c>
      <c r="N53" s="66" t="s">
        <v>64</v>
      </c>
      <c r="O53" s="66"/>
      <c r="P53" s="66" t="s">
        <v>17</v>
      </c>
      <c r="Q53" s="66"/>
      <c r="R53" s="68">
        <v>500000</v>
      </c>
      <c r="S53" s="68"/>
      <c r="T53" s="31">
        <f>T54</f>
        <v>0</v>
      </c>
      <c r="U53" s="25">
        <f t="shared" si="0"/>
        <v>-500000</v>
      </c>
      <c r="V53" s="27">
        <f t="shared" si="1"/>
        <v>0</v>
      </c>
    </row>
    <row r="54" spans="1:22" s="16" customFormat="1" ht="18" customHeight="1">
      <c r="A54" s="56" t="s">
        <v>65</v>
      </c>
      <c r="B54" s="56"/>
      <c r="C54" s="56"/>
      <c r="D54" s="56"/>
      <c r="E54" s="56"/>
      <c r="F54" s="56"/>
      <c r="G54" s="56"/>
      <c r="H54" s="56"/>
      <c r="I54" s="28" t="s">
        <v>359</v>
      </c>
      <c r="J54" s="57" t="s">
        <v>14</v>
      </c>
      <c r="K54" s="57"/>
      <c r="L54" s="57"/>
      <c r="M54" s="29" t="s">
        <v>63</v>
      </c>
      <c r="N54" s="57" t="s">
        <v>64</v>
      </c>
      <c r="O54" s="57"/>
      <c r="P54" s="57" t="s">
        <v>66</v>
      </c>
      <c r="Q54" s="57"/>
      <c r="R54" s="59">
        <v>500000</v>
      </c>
      <c r="S54" s="59"/>
      <c r="T54" s="31">
        <v>0</v>
      </c>
      <c r="U54" s="30">
        <f t="shared" si="0"/>
        <v>-500000</v>
      </c>
      <c r="V54" s="32">
        <f t="shared" si="1"/>
        <v>0</v>
      </c>
    </row>
    <row r="55" spans="1:22" s="16" customFormat="1" ht="18" customHeight="1">
      <c r="A55" s="77" t="s">
        <v>59</v>
      </c>
      <c r="B55" s="77"/>
      <c r="C55" s="77"/>
      <c r="D55" s="77"/>
      <c r="E55" s="77"/>
      <c r="F55" s="77"/>
      <c r="G55" s="77"/>
      <c r="H55" s="77"/>
      <c r="I55" s="22" t="s">
        <v>359</v>
      </c>
      <c r="J55" s="61" t="s">
        <v>14</v>
      </c>
      <c r="K55" s="61"/>
      <c r="L55" s="61"/>
      <c r="M55" s="18" t="s">
        <v>67</v>
      </c>
      <c r="N55" s="61" t="s">
        <v>16</v>
      </c>
      <c r="O55" s="61"/>
      <c r="P55" s="61" t="s">
        <v>17</v>
      </c>
      <c r="Q55" s="61"/>
      <c r="R55" s="78">
        <f>R62+R72+R75+R56+R79</f>
        <v>43281581.96</v>
      </c>
      <c r="S55" s="78"/>
      <c r="T55" s="19">
        <f>T62+T72+T75+T56+T79</f>
        <v>17495629.080000002</v>
      </c>
      <c r="U55" s="20">
        <f t="shared" si="0"/>
        <v>-25785952.88</v>
      </c>
      <c r="V55" s="21">
        <f t="shared" si="1"/>
        <v>0.4042280408366109</v>
      </c>
    </row>
    <row r="56" spans="1:28" s="16" customFormat="1" ht="27.75" customHeight="1">
      <c r="A56" s="63" t="s">
        <v>310</v>
      </c>
      <c r="B56" s="64"/>
      <c r="C56" s="64"/>
      <c r="D56" s="64"/>
      <c r="E56" s="64"/>
      <c r="F56" s="64"/>
      <c r="G56" s="64"/>
      <c r="H56" s="65"/>
      <c r="I56" s="23" t="s">
        <v>359</v>
      </c>
      <c r="J56" s="66" t="s">
        <v>14</v>
      </c>
      <c r="K56" s="66"/>
      <c r="L56" s="66"/>
      <c r="M56" s="24" t="s">
        <v>67</v>
      </c>
      <c r="N56" s="67" t="s">
        <v>30</v>
      </c>
      <c r="O56" s="67"/>
      <c r="P56" s="39" t="s">
        <v>17</v>
      </c>
      <c r="Q56" s="18"/>
      <c r="R56" s="75">
        <f>R57</f>
        <v>35794400.43</v>
      </c>
      <c r="S56" s="76"/>
      <c r="T56" s="25">
        <f>T57</f>
        <v>14662612.22</v>
      </c>
      <c r="U56" s="25">
        <f t="shared" si="0"/>
        <v>-21131788.21</v>
      </c>
      <c r="V56" s="27">
        <f t="shared" si="1"/>
        <v>0.4096342456880762</v>
      </c>
      <c r="X56" s="100">
        <f>R56+R205+R238+R287+R299+R314+R324+R366+R386</f>
        <v>893592682.15</v>
      </c>
      <c r="AB56" s="16" t="s">
        <v>295</v>
      </c>
    </row>
    <row r="57" spans="1:30" s="16" customFormat="1" ht="28.5" customHeight="1">
      <c r="A57" s="63" t="s">
        <v>230</v>
      </c>
      <c r="B57" s="64"/>
      <c r="C57" s="64"/>
      <c r="D57" s="64"/>
      <c r="E57" s="64"/>
      <c r="F57" s="64"/>
      <c r="G57" s="64"/>
      <c r="H57" s="65"/>
      <c r="I57" s="23" t="s">
        <v>359</v>
      </c>
      <c r="J57" s="66" t="s">
        <v>14</v>
      </c>
      <c r="K57" s="66"/>
      <c r="L57" s="66"/>
      <c r="M57" s="24" t="s">
        <v>67</v>
      </c>
      <c r="N57" s="67" t="s">
        <v>231</v>
      </c>
      <c r="O57" s="67"/>
      <c r="P57" s="39" t="s">
        <v>17</v>
      </c>
      <c r="Q57" s="18"/>
      <c r="R57" s="75">
        <f>R58</f>
        <v>35794400.43</v>
      </c>
      <c r="S57" s="76"/>
      <c r="T57" s="25">
        <f>T58</f>
        <v>14662612.22</v>
      </c>
      <c r="U57" s="25">
        <f t="shared" si="0"/>
        <v>-21131788.21</v>
      </c>
      <c r="V57" s="27">
        <f t="shared" si="1"/>
        <v>0.4096342456880762</v>
      </c>
      <c r="Z57" s="16" t="s">
        <v>295</v>
      </c>
      <c r="AD57" s="16" t="s">
        <v>295</v>
      </c>
    </row>
    <row r="58" spans="1:22" s="16" customFormat="1" ht="19.5" customHeight="1">
      <c r="A58" s="63" t="s">
        <v>191</v>
      </c>
      <c r="B58" s="64"/>
      <c r="C58" s="64"/>
      <c r="D58" s="64"/>
      <c r="E58" s="64"/>
      <c r="F58" s="64"/>
      <c r="G58" s="64"/>
      <c r="H58" s="65"/>
      <c r="I58" s="23" t="s">
        <v>359</v>
      </c>
      <c r="J58" s="66" t="s">
        <v>14</v>
      </c>
      <c r="K58" s="66"/>
      <c r="L58" s="66"/>
      <c r="M58" s="24" t="s">
        <v>67</v>
      </c>
      <c r="N58" s="67" t="s">
        <v>233</v>
      </c>
      <c r="O58" s="67"/>
      <c r="P58" s="39" t="s">
        <v>17</v>
      </c>
      <c r="Q58" s="18"/>
      <c r="R58" s="75">
        <f>R59+R60+R61</f>
        <v>35794400.43</v>
      </c>
      <c r="S58" s="76"/>
      <c r="T58" s="25">
        <f>T59+T60+T61</f>
        <v>14662612.22</v>
      </c>
      <c r="U58" s="25">
        <f t="shared" si="0"/>
        <v>-21131788.21</v>
      </c>
      <c r="V58" s="27">
        <f t="shared" si="1"/>
        <v>0.4096342456880762</v>
      </c>
    </row>
    <row r="59" spans="1:23" s="16" customFormat="1" ht="18.75" customHeight="1">
      <c r="A59" s="56" t="s">
        <v>56</v>
      </c>
      <c r="B59" s="56"/>
      <c r="C59" s="56"/>
      <c r="D59" s="56"/>
      <c r="E59" s="56"/>
      <c r="F59" s="56"/>
      <c r="G59" s="56"/>
      <c r="H59" s="56"/>
      <c r="I59" s="28" t="s">
        <v>359</v>
      </c>
      <c r="J59" s="57" t="s">
        <v>14</v>
      </c>
      <c r="K59" s="57"/>
      <c r="L59" s="57"/>
      <c r="M59" s="29" t="s">
        <v>67</v>
      </c>
      <c r="N59" s="58" t="s">
        <v>233</v>
      </c>
      <c r="O59" s="58"/>
      <c r="P59" s="40" t="s">
        <v>57</v>
      </c>
      <c r="Q59" s="18"/>
      <c r="R59" s="73">
        <v>34457230.65</v>
      </c>
      <c r="S59" s="74"/>
      <c r="T59" s="30">
        <v>14000445.72</v>
      </c>
      <c r="U59" s="30">
        <f t="shared" si="0"/>
        <v>-20456784.93</v>
      </c>
      <c r="V59" s="32">
        <f t="shared" si="1"/>
        <v>0.40631372446061625</v>
      </c>
      <c r="W59" s="16" t="s">
        <v>295</v>
      </c>
    </row>
    <row r="60" spans="1:22" s="16" customFormat="1" ht="24.75" customHeight="1">
      <c r="A60" s="56" t="s">
        <v>24</v>
      </c>
      <c r="B60" s="56"/>
      <c r="C60" s="56"/>
      <c r="D60" s="56"/>
      <c r="E60" s="56"/>
      <c r="F60" s="56"/>
      <c r="G60" s="56"/>
      <c r="H60" s="56"/>
      <c r="I60" s="28" t="s">
        <v>359</v>
      </c>
      <c r="J60" s="57" t="s">
        <v>14</v>
      </c>
      <c r="K60" s="57"/>
      <c r="L60" s="57"/>
      <c r="M60" s="29" t="s">
        <v>67</v>
      </c>
      <c r="N60" s="58" t="s">
        <v>233</v>
      </c>
      <c r="O60" s="58"/>
      <c r="P60" s="40" t="s">
        <v>25</v>
      </c>
      <c r="Q60" s="18"/>
      <c r="R60" s="73">
        <v>1335946.78</v>
      </c>
      <c r="S60" s="74"/>
      <c r="T60" s="30">
        <v>661554.5</v>
      </c>
      <c r="U60" s="30">
        <f>T60-R60</f>
        <v>-674392.28</v>
      </c>
      <c r="V60" s="32">
        <f t="shared" si="1"/>
        <v>0.4951952502179765</v>
      </c>
    </row>
    <row r="61" spans="1:22" s="16" customFormat="1" ht="18.75" customHeight="1">
      <c r="A61" s="56" t="s">
        <v>36</v>
      </c>
      <c r="B61" s="56"/>
      <c r="C61" s="56"/>
      <c r="D61" s="56"/>
      <c r="E61" s="56"/>
      <c r="F61" s="56"/>
      <c r="G61" s="56"/>
      <c r="H61" s="56"/>
      <c r="I61" s="28" t="s">
        <v>359</v>
      </c>
      <c r="J61" s="57" t="s">
        <v>14</v>
      </c>
      <c r="K61" s="57"/>
      <c r="L61" s="57"/>
      <c r="M61" s="29" t="s">
        <v>67</v>
      </c>
      <c r="N61" s="58" t="s">
        <v>233</v>
      </c>
      <c r="O61" s="58"/>
      <c r="P61" s="40" t="s">
        <v>37</v>
      </c>
      <c r="Q61" s="18"/>
      <c r="R61" s="73">
        <v>1223</v>
      </c>
      <c r="S61" s="74"/>
      <c r="T61" s="30">
        <v>612</v>
      </c>
      <c r="U61" s="30">
        <f>T61-R61</f>
        <v>-611</v>
      </c>
      <c r="V61" s="27">
        <f t="shared" si="1"/>
        <v>0.5004088307440719</v>
      </c>
    </row>
    <row r="62" spans="1:28" s="16" customFormat="1" ht="24" customHeight="1">
      <c r="A62" s="69" t="s">
        <v>42</v>
      </c>
      <c r="B62" s="69"/>
      <c r="C62" s="69"/>
      <c r="D62" s="69"/>
      <c r="E62" s="69"/>
      <c r="F62" s="69"/>
      <c r="G62" s="69"/>
      <c r="H62" s="69"/>
      <c r="I62" s="23" t="s">
        <v>359</v>
      </c>
      <c r="J62" s="66" t="s">
        <v>14</v>
      </c>
      <c r="K62" s="66"/>
      <c r="L62" s="66"/>
      <c r="M62" s="24" t="s">
        <v>67</v>
      </c>
      <c r="N62" s="66" t="s">
        <v>51</v>
      </c>
      <c r="O62" s="66"/>
      <c r="P62" s="66" t="s">
        <v>17</v>
      </c>
      <c r="Q62" s="66"/>
      <c r="R62" s="68">
        <f>R63</f>
        <v>5081628.850000001</v>
      </c>
      <c r="S62" s="68"/>
      <c r="T62" s="26">
        <f>T63</f>
        <v>1262488.99</v>
      </c>
      <c r="U62" s="25">
        <f t="shared" si="0"/>
        <v>-3819139.8600000003</v>
      </c>
      <c r="V62" s="27">
        <f t="shared" si="1"/>
        <v>0.24844179440613806</v>
      </c>
      <c r="AA62" s="16" t="s">
        <v>295</v>
      </c>
      <c r="AB62" s="16" t="s">
        <v>295</v>
      </c>
    </row>
    <row r="63" spans="1:22" s="16" customFormat="1" ht="27" customHeight="1">
      <c r="A63" s="69" t="s">
        <v>52</v>
      </c>
      <c r="B63" s="69"/>
      <c r="C63" s="69"/>
      <c r="D63" s="69"/>
      <c r="E63" s="69"/>
      <c r="F63" s="69"/>
      <c r="G63" s="69"/>
      <c r="H63" s="69"/>
      <c r="I63" s="23" t="s">
        <v>359</v>
      </c>
      <c r="J63" s="66" t="s">
        <v>14</v>
      </c>
      <c r="K63" s="66"/>
      <c r="L63" s="66"/>
      <c r="M63" s="24" t="s">
        <v>67</v>
      </c>
      <c r="N63" s="66" t="s">
        <v>53</v>
      </c>
      <c r="O63" s="66"/>
      <c r="P63" s="66" t="s">
        <v>17</v>
      </c>
      <c r="Q63" s="66"/>
      <c r="R63" s="68">
        <f>R66+R69+R64</f>
        <v>5081628.850000001</v>
      </c>
      <c r="S63" s="68"/>
      <c r="T63" s="34">
        <f>T66+T69+T64</f>
        <v>1262488.99</v>
      </c>
      <c r="U63" s="25">
        <f t="shared" si="0"/>
        <v>-3819139.8600000003</v>
      </c>
      <c r="V63" s="27">
        <f t="shared" si="1"/>
        <v>0.24844179440613806</v>
      </c>
    </row>
    <row r="64" spans="1:27" s="16" customFormat="1" ht="24" customHeight="1">
      <c r="A64" s="63" t="s">
        <v>360</v>
      </c>
      <c r="B64" s="64"/>
      <c r="C64" s="64"/>
      <c r="D64" s="64"/>
      <c r="E64" s="64"/>
      <c r="F64" s="64"/>
      <c r="G64" s="64"/>
      <c r="H64" s="65"/>
      <c r="I64" s="23" t="s">
        <v>359</v>
      </c>
      <c r="J64" s="66" t="s">
        <v>14</v>
      </c>
      <c r="K64" s="66"/>
      <c r="L64" s="66"/>
      <c r="M64" s="24" t="s">
        <v>67</v>
      </c>
      <c r="N64" s="66">
        <v>1130044530</v>
      </c>
      <c r="O64" s="66"/>
      <c r="P64" s="66" t="s">
        <v>17</v>
      </c>
      <c r="Q64" s="66"/>
      <c r="R64" s="68">
        <f>R65</f>
        <v>455280</v>
      </c>
      <c r="S64" s="68"/>
      <c r="T64" s="26">
        <f>T65</f>
        <v>0</v>
      </c>
      <c r="U64" s="25">
        <f>T64-R64</f>
        <v>-455280</v>
      </c>
      <c r="V64" s="27">
        <f>T64/R64</f>
        <v>0</v>
      </c>
      <c r="AA64" s="16" t="s">
        <v>295</v>
      </c>
    </row>
    <row r="65" spans="1:22" s="16" customFormat="1" ht="24.75" customHeight="1">
      <c r="A65" s="56" t="s">
        <v>24</v>
      </c>
      <c r="B65" s="56"/>
      <c r="C65" s="56"/>
      <c r="D65" s="56"/>
      <c r="E65" s="56"/>
      <c r="F65" s="56"/>
      <c r="G65" s="56"/>
      <c r="H65" s="56"/>
      <c r="I65" s="28" t="s">
        <v>359</v>
      </c>
      <c r="J65" s="57" t="s">
        <v>14</v>
      </c>
      <c r="K65" s="57"/>
      <c r="L65" s="57"/>
      <c r="M65" s="29" t="s">
        <v>67</v>
      </c>
      <c r="N65" s="57">
        <v>1130044530</v>
      </c>
      <c r="O65" s="57"/>
      <c r="P65" s="57">
        <v>240</v>
      </c>
      <c r="Q65" s="57"/>
      <c r="R65" s="59">
        <v>455280</v>
      </c>
      <c r="S65" s="59"/>
      <c r="T65" s="31">
        <v>0</v>
      </c>
      <c r="U65" s="30">
        <f>T65-R65</f>
        <v>-455280</v>
      </c>
      <c r="V65" s="32">
        <f>T65/R65</f>
        <v>0</v>
      </c>
    </row>
    <row r="66" spans="1:22" s="16" customFormat="1" ht="23.25" customHeight="1">
      <c r="A66" s="69" t="s">
        <v>61</v>
      </c>
      <c r="B66" s="69"/>
      <c r="C66" s="69"/>
      <c r="D66" s="69"/>
      <c r="E66" s="69"/>
      <c r="F66" s="69"/>
      <c r="G66" s="69"/>
      <c r="H66" s="69"/>
      <c r="I66" s="23" t="s">
        <v>359</v>
      </c>
      <c r="J66" s="66" t="s">
        <v>14</v>
      </c>
      <c r="K66" s="66"/>
      <c r="L66" s="66"/>
      <c r="M66" s="24" t="s">
        <v>67</v>
      </c>
      <c r="N66" s="66" t="s">
        <v>69</v>
      </c>
      <c r="O66" s="66"/>
      <c r="P66" s="66" t="s">
        <v>17</v>
      </c>
      <c r="Q66" s="66"/>
      <c r="R66" s="68">
        <f>R68+R67</f>
        <v>343414.11</v>
      </c>
      <c r="S66" s="68"/>
      <c r="T66" s="26">
        <f>T68+T67</f>
        <v>343414.11</v>
      </c>
      <c r="U66" s="25">
        <f t="shared" si="0"/>
        <v>0</v>
      </c>
      <c r="V66" s="27">
        <f t="shared" si="1"/>
        <v>1</v>
      </c>
    </row>
    <row r="67" spans="1:22" s="16" customFormat="1" ht="27.75" customHeight="1">
      <c r="A67" s="56" t="s">
        <v>24</v>
      </c>
      <c r="B67" s="56"/>
      <c r="C67" s="56"/>
      <c r="D67" s="56"/>
      <c r="E67" s="56"/>
      <c r="F67" s="56"/>
      <c r="G67" s="56"/>
      <c r="H67" s="56"/>
      <c r="I67" s="28" t="s">
        <v>359</v>
      </c>
      <c r="J67" s="57" t="s">
        <v>14</v>
      </c>
      <c r="K67" s="57"/>
      <c r="L67" s="57"/>
      <c r="M67" s="29" t="s">
        <v>67</v>
      </c>
      <c r="N67" s="57" t="s">
        <v>69</v>
      </c>
      <c r="O67" s="57"/>
      <c r="P67" s="57">
        <v>240</v>
      </c>
      <c r="Q67" s="57"/>
      <c r="R67" s="59">
        <v>65543</v>
      </c>
      <c r="S67" s="59"/>
      <c r="T67" s="31">
        <v>65543</v>
      </c>
      <c r="U67" s="30">
        <f>T67-R67</f>
        <v>0</v>
      </c>
      <c r="V67" s="32">
        <f>T67/R67</f>
        <v>1</v>
      </c>
    </row>
    <row r="68" spans="1:22" s="16" customFormat="1" ht="18" customHeight="1">
      <c r="A68" s="56" t="s">
        <v>26</v>
      </c>
      <c r="B68" s="56"/>
      <c r="C68" s="56"/>
      <c r="D68" s="56"/>
      <c r="E68" s="56"/>
      <c r="F68" s="56"/>
      <c r="G68" s="56"/>
      <c r="H68" s="56"/>
      <c r="I68" s="28" t="s">
        <v>359</v>
      </c>
      <c r="J68" s="57" t="s">
        <v>14</v>
      </c>
      <c r="K68" s="57"/>
      <c r="L68" s="57"/>
      <c r="M68" s="29" t="s">
        <v>67</v>
      </c>
      <c r="N68" s="57" t="s">
        <v>69</v>
      </c>
      <c r="O68" s="57"/>
      <c r="P68" s="57" t="s">
        <v>27</v>
      </c>
      <c r="Q68" s="57"/>
      <c r="R68" s="59">
        <v>277871.11</v>
      </c>
      <c r="S68" s="59"/>
      <c r="T68" s="31">
        <v>277871.11</v>
      </c>
      <c r="U68" s="30">
        <f t="shared" si="0"/>
        <v>0</v>
      </c>
      <c r="V68" s="32">
        <f t="shared" si="1"/>
        <v>1</v>
      </c>
    </row>
    <row r="69" spans="1:22" s="16" customFormat="1" ht="30" customHeight="1">
      <c r="A69" s="69" t="s">
        <v>319</v>
      </c>
      <c r="B69" s="69"/>
      <c r="C69" s="69"/>
      <c r="D69" s="69"/>
      <c r="E69" s="69"/>
      <c r="F69" s="69"/>
      <c r="G69" s="69"/>
      <c r="H69" s="69"/>
      <c r="I69" s="23" t="s">
        <v>359</v>
      </c>
      <c r="J69" s="66" t="s">
        <v>14</v>
      </c>
      <c r="K69" s="66"/>
      <c r="L69" s="66"/>
      <c r="M69" s="24" t="s">
        <v>67</v>
      </c>
      <c r="N69" s="66">
        <v>1130070661</v>
      </c>
      <c r="O69" s="66"/>
      <c r="P69" s="66" t="s">
        <v>17</v>
      </c>
      <c r="Q69" s="66"/>
      <c r="R69" s="68">
        <f>R70+R71</f>
        <v>4282934.74</v>
      </c>
      <c r="S69" s="68"/>
      <c r="T69" s="26">
        <f>T70+T71</f>
        <v>919074.88</v>
      </c>
      <c r="U69" s="25">
        <f>T69-R69</f>
        <v>-3363859.8600000003</v>
      </c>
      <c r="V69" s="32">
        <f t="shared" si="1"/>
        <v>0.21458997995379214</v>
      </c>
    </row>
    <row r="70" spans="1:22" s="16" customFormat="1" ht="16.5" customHeight="1">
      <c r="A70" s="56" t="s">
        <v>26</v>
      </c>
      <c r="B70" s="56"/>
      <c r="C70" s="56"/>
      <c r="D70" s="56"/>
      <c r="E70" s="56"/>
      <c r="F70" s="56"/>
      <c r="G70" s="56"/>
      <c r="H70" s="56"/>
      <c r="I70" s="23" t="s">
        <v>359</v>
      </c>
      <c r="J70" s="57" t="s">
        <v>14</v>
      </c>
      <c r="K70" s="57"/>
      <c r="L70" s="57"/>
      <c r="M70" s="29" t="s">
        <v>67</v>
      </c>
      <c r="N70" s="57">
        <v>1130070661</v>
      </c>
      <c r="O70" s="57"/>
      <c r="P70" s="57" t="s">
        <v>27</v>
      </c>
      <c r="Q70" s="57"/>
      <c r="R70" s="59">
        <v>4182934.74</v>
      </c>
      <c r="S70" s="59"/>
      <c r="T70" s="31">
        <v>819074.88</v>
      </c>
      <c r="U70" s="30">
        <f>T70-R70</f>
        <v>-3363859.8600000003</v>
      </c>
      <c r="V70" s="32">
        <f t="shared" si="1"/>
        <v>0.19581344938697273</v>
      </c>
    </row>
    <row r="71" spans="1:22" s="16" customFormat="1" ht="18.75" customHeight="1">
      <c r="A71" s="56" t="s">
        <v>36</v>
      </c>
      <c r="B71" s="56"/>
      <c r="C71" s="56"/>
      <c r="D71" s="56"/>
      <c r="E71" s="56"/>
      <c r="F71" s="56"/>
      <c r="G71" s="56"/>
      <c r="H71" s="56"/>
      <c r="I71" s="23" t="s">
        <v>359</v>
      </c>
      <c r="J71" s="57" t="s">
        <v>14</v>
      </c>
      <c r="K71" s="57"/>
      <c r="L71" s="57"/>
      <c r="M71" s="29" t="s">
        <v>67</v>
      </c>
      <c r="N71" s="57">
        <v>1130070661</v>
      </c>
      <c r="O71" s="57"/>
      <c r="P71" s="57">
        <v>850</v>
      </c>
      <c r="Q71" s="57"/>
      <c r="R71" s="59">
        <v>100000</v>
      </c>
      <c r="S71" s="59"/>
      <c r="T71" s="31">
        <v>100000</v>
      </c>
      <c r="U71" s="30">
        <f>T71-R71</f>
        <v>0</v>
      </c>
      <c r="V71" s="32">
        <f t="shared" si="1"/>
        <v>1</v>
      </c>
    </row>
    <row r="72" spans="1:22" s="33" customFormat="1" ht="26.25" customHeight="1">
      <c r="A72" s="69" t="s">
        <v>315</v>
      </c>
      <c r="B72" s="69"/>
      <c r="C72" s="69"/>
      <c r="D72" s="69"/>
      <c r="E72" s="69"/>
      <c r="F72" s="69"/>
      <c r="G72" s="69"/>
      <c r="H72" s="69"/>
      <c r="I72" s="23" t="s">
        <v>359</v>
      </c>
      <c r="J72" s="66" t="s">
        <v>14</v>
      </c>
      <c r="K72" s="66"/>
      <c r="L72" s="66"/>
      <c r="M72" s="24" t="s">
        <v>67</v>
      </c>
      <c r="N72" s="66" t="s">
        <v>71</v>
      </c>
      <c r="O72" s="66"/>
      <c r="P72" s="66" t="s">
        <v>17</v>
      </c>
      <c r="Q72" s="66"/>
      <c r="R72" s="68">
        <f>R73</f>
        <v>35000</v>
      </c>
      <c r="S72" s="68"/>
      <c r="T72" s="26">
        <f>T73</f>
        <v>0</v>
      </c>
      <c r="U72" s="25">
        <f t="shared" si="0"/>
        <v>-35000</v>
      </c>
      <c r="V72" s="27">
        <f t="shared" si="1"/>
        <v>0</v>
      </c>
    </row>
    <row r="73" spans="1:22" s="16" customFormat="1" ht="28.5" customHeight="1">
      <c r="A73" s="69" t="s">
        <v>73</v>
      </c>
      <c r="B73" s="69"/>
      <c r="C73" s="69"/>
      <c r="D73" s="69"/>
      <c r="E73" s="69"/>
      <c r="F73" s="69"/>
      <c r="G73" s="69"/>
      <c r="H73" s="69"/>
      <c r="I73" s="23" t="s">
        <v>359</v>
      </c>
      <c r="J73" s="66" t="s">
        <v>14</v>
      </c>
      <c r="K73" s="66"/>
      <c r="L73" s="66"/>
      <c r="M73" s="24" t="s">
        <v>67</v>
      </c>
      <c r="N73" s="66" t="s">
        <v>74</v>
      </c>
      <c r="O73" s="66"/>
      <c r="P73" s="66" t="s">
        <v>17</v>
      </c>
      <c r="Q73" s="66"/>
      <c r="R73" s="75">
        <f>R74</f>
        <v>35000</v>
      </c>
      <c r="S73" s="76"/>
      <c r="T73" s="34">
        <f>T74</f>
        <v>0</v>
      </c>
      <c r="U73" s="25">
        <f t="shared" si="0"/>
        <v>-35000</v>
      </c>
      <c r="V73" s="27">
        <f t="shared" si="1"/>
        <v>0</v>
      </c>
    </row>
    <row r="74" spans="1:22" s="16" customFormat="1" ht="24.75" customHeight="1">
      <c r="A74" s="56" t="s">
        <v>24</v>
      </c>
      <c r="B74" s="56"/>
      <c r="C74" s="56"/>
      <c r="D74" s="56"/>
      <c r="E74" s="56"/>
      <c r="F74" s="56"/>
      <c r="G74" s="56"/>
      <c r="H74" s="56"/>
      <c r="I74" s="28" t="s">
        <v>359</v>
      </c>
      <c r="J74" s="57" t="s">
        <v>14</v>
      </c>
      <c r="K74" s="57"/>
      <c r="L74" s="57"/>
      <c r="M74" s="29" t="s">
        <v>67</v>
      </c>
      <c r="N74" s="57" t="s">
        <v>74</v>
      </c>
      <c r="O74" s="57"/>
      <c r="P74" s="57" t="s">
        <v>25</v>
      </c>
      <c r="Q74" s="57"/>
      <c r="R74" s="59">
        <v>35000</v>
      </c>
      <c r="S74" s="59"/>
      <c r="T74" s="31">
        <v>0</v>
      </c>
      <c r="U74" s="30">
        <f t="shared" si="0"/>
        <v>-35000</v>
      </c>
      <c r="V74" s="32">
        <f t="shared" si="1"/>
        <v>0</v>
      </c>
    </row>
    <row r="75" spans="1:22" s="16" customFormat="1" ht="12.75" customHeight="1">
      <c r="A75" s="69" t="s">
        <v>21</v>
      </c>
      <c r="B75" s="69"/>
      <c r="C75" s="69"/>
      <c r="D75" s="69"/>
      <c r="E75" s="69"/>
      <c r="F75" s="69"/>
      <c r="G75" s="69"/>
      <c r="H75" s="69"/>
      <c r="I75" s="23" t="s">
        <v>359</v>
      </c>
      <c r="J75" s="66" t="s">
        <v>14</v>
      </c>
      <c r="K75" s="66"/>
      <c r="L75" s="66"/>
      <c r="M75" s="24" t="s">
        <v>67</v>
      </c>
      <c r="N75" s="66" t="s">
        <v>22</v>
      </c>
      <c r="O75" s="66"/>
      <c r="P75" s="66" t="s">
        <v>17</v>
      </c>
      <c r="Q75" s="66"/>
      <c r="R75" s="68">
        <f>R76+R77+R78</f>
        <v>2367432.68</v>
      </c>
      <c r="S75" s="68"/>
      <c r="T75" s="26">
        <f>T76+T77+T78</f>
        <v>1570527.87</v>
      </c>
      <c r="U75" s="25">
        <f t="shared" si="0"/>
        <v>-796904.81</v>
      </c>
      <c r="V75" s="27">
        <f t="shared" si="1"/>
        <v>0.6633886079497728</v>
      </c>
    </row>
    <row r="76" spans="1:22" s="16" customFormat="1" ht="30.75" customHeight="1">
      <c r="A76" s="56" t="s">
        <v>24</v>
      </c>
      <c r="B76" s="56"/>
      <c r="C76" s="56"/>
      <c r="D76" s="56"/>
      <c r="E76" s="56"/>
      <c r="F76" s="56"/>
      <c r="G76" s="56"/>
      <c r="H76" s="56"/>
      <c r="I76" s="28" t="s">
        <v>359</v>
      </c>
      <c r="J76" s="57" t="s">
        <v>14</v>
      </c>
      <c r="K76" s="57"/>
      <c r="L76" s="57"/>
      <c r="M76" s="29" t="s">
        <v>67</v>
      </c>
      <c r="N76" s="57" t="s">
        <v>22</v>
      </c>
      <c r="O76" s="57"/>
      <c r="P76" s="57" t="s">
        <v>25</v>
      </c>
      <c r="Q76" s="57"/>
      <c r="R76" s="59">
        <v>1756930.81</v>
      </c>
      <c r="S76" s="59"/>
      <c r="T76" s="31">
        <v>1009130</v>
      </c>
      <c r="U76" s="30">
        <f t="shared" si="0"/>
        <v>-747800.81</v>
      </c>
      <c r="V76" s="32">
        <f t="shared" si="1"/>
        <v>0.5743709395135486</v>
      </c>
    </row>
    <row r="77" spans="1:22" s="16" customFormat="1" ht="18" customHeight="1">
      <c r="A77" s="56" t="s">
        <v>26</v>
      </c>
      <c r="B77" s="56"/>
      <c r="C77" s="56"/>
      <c r="D77" s="56"/>
      <c r="E77" s="56"/>
      <c r="F77" s="56"/>
      <c r="G77" s="56"/>
      <c r="H77" s="56"/>
      <c r="I77" s="28" t="s">
        <v>359</v>
      </c>
      <c r="J77" s="57" t="s">
        <v>14</v>
      </c>
      <c r="K77" s="57"/>
      <c r="L77" s="57"/>
      <c r="M77" s="29" t="s">
        <v>67</v>
      </c>
      <c r="N77" s="57" t="s">
        <v>22</v>
      </c>
      <c r="O77" s="57"/>
      <c r="P77" s="57" t="s">
        <v>27</v>
      </c>
      <c r="Q77" s="57"/>
      <c r="R77" s="59">
        <v>0</v>
      </c>
      <c r="S77" s="59"/>
      <c r="T77" s="31">
        <v>0</v>
      </c>
      <c r="U77" s="30">
        <f t="shared" si="0"/>
        <v>0</v>
      </c>
      <c r="V77" s="32">
        <v>0</v>
      </c>
    </row>
    <row r="78" spans="1:22" s="16" customFormat="1" ht="15.75" customHeight="1">
      <c r="A78" s="56" t="s">
        <v>36</v>
      </c>
      <c r="B78" s="56"/>
      <c r="C78" s="56"/>
      <c r="D78" s="56"/>
      <c r="E78" s="56"/>
      <c r="F78" s="56"/>
      <c r="G78" s="56"/>
      <c r="H78" s="56"/>
      <c r="I78" s="28" t="s">
        <v>359</v>
      </c>
      <c r="J78" s="57" t="s">
        <v>14</v>
      </c>
      <c r="K78" s="57"/>
      <c r="L78" s="57"/>
      <c r="M78" s="29" t="s">
        <v>67</v>
      </c>
      <c r="N78" s="57" t="s">
        <v>22</v>
      </c>
      <c r="O78" s="57"/>
      <c r="P78" s="57" t="s">
        <v>37</v>
      </c>
      <c r="Q78" s="57"/>
      <c r="R78" s="59">
        <v>610501.87</v>
      </c>
      <c r="S78" s="59"/>
      <c r="T78" s="31">
        <v>561397.87</v>
      </c>
      <c r="U78" s="30">
        <f t="shared" si="0"/>
        <v>-49104</v>
      </c>
      <c r="V78" s="32">
        <f t="shared" si="1"/>
        <v>0.9195678139364257</v>
      </c>
    </row>
    <row r="79" spans="1:22" s="16" customFormat="1" ht="29.25" customHeight="1">
      <c r="A79" s="63" t="s">
        <v>58</v>
      </c>
      <c r="B79" s="64"/>
      <c r="C79" s="64"/>
      <c r="D79" s="64"/>
      <c r="E79" s="64"/>
      <c r="F79" s="64"/>
      <c r="G79" s="64"/>
      <c r="H79" s="65"/>
      <c r="I79" s="23" t="s">
        <v>359</v>
      </c>
      <c r="J79" s="66" t="s">
        <v>14</v>
      </c>
      <c r="K79" s="66"/>
      <c r="L79" s="66"/>
      <c r="M79" s="24" t="s">
        <v>67</v>
      </c>
      <c r="N79" s="66">
        <v>2000070700</v>
      </c>
      <c r="O79" s="66"/>
      <c r="P79" s="66" t="s">
        <v>17</v>
      </c>
      <c r="Q79" s="66"/>
      <c r="R79" s="68">
        <f>R80</f>
        <v>3120</v>
      </c>
      <c r="S79" s="68"/>
      <c r="T79" s="25">
        <f>T80</f>
        <v>0</v>
      </c>
      <c r="U79" s="25">
        <f t="shared" si="0"/>
        <v>-3120</v>
      </c>
      <c r="V79" s="27">
        <f t="shared" si="1"/>
        <v>0</v>
      </c>
    </row>
    <row r="80" spans="1:22" s="16" customFormat="1" ht="31.5" customHeight="1">
      <c r="A80" s="56" t="s">
        <v>24</v>
      </c>
      <c r="B80" s="56"/>
      <c r="C80" s="56"/>
      <c r="D80" s="56"/>
      <c r="E80" s="56"/>
      <c r="F80" s="56"/>
      <c r="G80" s="56"/>
      <c r="H80" s="56"/>
      <c r="I80" s="28" t="s">
        <v>359</v>
      </c>
      <c r="J80" s="57" t="s">
        <v>14</v>
      </c>
      <c r="K80" s="57"/>
      <c r="L80" s="57"/>
      <c r="M80" s="29" t="s">
        <v>67</v>
      </c>
      <c r="N80" s="57">
        <v>2000070700</v>
      </c>
      <c r="O80" s="57"/>
      <c r="P80" s="57" t="s">
        <v>25</v>
      </c>
      <c r="Q80" s="57"/>
      <c r="R80" s="59">
        <v>3120</v>
      </c>
      <c r="S80" s="59"/>
      <c r="T80" s="31">
        <v>0</v>
      </c>
      <c r="U80" s="30">
        <f t="shared" si="0"/>
        <v>-3120</v>
      </c>
      <c r="V80" s="32">
        <f>T80/R80</f>
        <v>0</v>
      </c>
    </row>
    <row r="81" spans="1:22" s="16" customFormat="1" ht="24" customHeight="1">
      <c r="A81" s="77" t="s">
        <v>68</v>
      </c>
      <c r="B81" s="77"/>
      <c r="C81" s="77"/>
      <c r="D81" s="77"/>
      <c r="E81" s="77"/>
      <c r="F81" s="77"/>
      <c r="G81" s="77"/>
      <c r="H81" s="77"/>
      <c r="I81" s="22" t="s">
        <v>359</v>
      </c>
      <c r="J81" s="61" t="s">
        <v>77</v>
      </c>
      <c r="K81" s="61"/>
      <c r="L81" s="61"/>
      <c r="M81" s="18" t="s">
        <v>15</v>
      </c>
      <c r="N81" s="61" t="s">
        <v>16</v>
      </c>
      <c r="O81" s="61"/>
      <c r="P81" s="61" t="s">
        <v>17</v>
      </c>
      <c r="Q81" s="61"/>
      <c r="R81" s="78">
        <f>R82</f>
        <v>2332300</v>
      </c>
      <c r="S81" s="78"/>
      <c r="T81" s="19">
        <f>T82</f>
        <v>1180540.81</v>
      </c>
      <c r="U81" s="20">
        <f t="shared" si="0"/>
        <v>-1151759.19</v>
      </c>
      <c r="V81" s="21">
        <f aca="true" t="shared" si="2" ref="V81:V148">T81/R81</f>
        <v>0.5061702225271192</v>
      </c>
    </row>
    <row r="82" spans="1:22" s="16" customFormat="1" ht="24.75" customHeight="1">
      <c r="A82" s="77" t="s">
        <v>79</v>
      </c>
      <c r="B82" s="77"/>
      <c r="C82" s="77"/>
      <c r="D82" s="77"/>
      <c r="E82" s="77"/>
      <c r="F82" s="77"/>
      <c r="G82" s="77"/>
      <c r="H82" s="77"/>
      <c r="I82" s="22" t="s">
        <v>359</v>
      </c>
      <c r="J82" s="61" t="s">
        <v>77</v>
      </c>
      <c r="K82" s="61"/>
      <c r="L82" s="61"/>
      <c r="M82" s="18" t="s">
        <v>19</v>
      </c>
      <c r="N82" s="61" t="s">
        <v>16</v>
      </c>
      <c r="O82" s="61"/>
      <c r="P82" s="61" t="s">
        <v>17</v>
      </c>
      <c r="Q82" s="61"/>
      <c r="R82" s="78">
        <f>R83</f>
        <v>2332300</v>
      </c>
      <c r="S82" s="78"/>
      <c r="T82" s="19">
        <f>T83</f>
        <v>1180540.81</v>
      </c>
      <c r="U82" s="20">
        <f t="shared" si="0"/>
        <v>-1151759.19</v>
      </c>
      <c r="V82" s="21">
        <f t="shared" si="2"/>
        <v>0.5061702225271192</v>
      </c>
    </row>
    <row r="83" spans="1:22" s="16" customFormat="1" ht="29.25" customHeight="1">
      <c r="A83" s="69" t="s">
        <v>70</v>
      </c>
      <c r="B83" s="69"/>
      <c r="C83" s="69"/>
      <c r="D83" s="69"/>
      <c r="E83" s="69"/>
      <c r="F83" s="69"/>
      <c r="G83" s="69"/>
      <c r="H83" s="69"/>
      <c r="I83" s="23" t="s">
        <v>359</v>
      </c>
      <c r="J83" s="66" t="s">
        <v>77</v>
      </c>
      <c r="K83" s="66"/>
      <c r="L83" s="66"/>
      <c r="M83" s="24" t="s">
        <v>19</v>
      </c>
      <c r="N83" s="66" t="s">
        <v>80</v>
      </c>
      <c r="O83" s="66"/>
      <c r="P83" s="66" t="s">
        <v>17</v>
      </c>
      <c r="Q83" s="66"/>
      <c r="R83" s="68">
        <f>R84</f>
        <v>2332300</v>
      </c>
      <c r="S83" s="68"/>
      <c r="T83" s="26">
        <f>T84</f>
        <v>1180540.81</v>
      </c>
      <c r="U83" s="25">
        <f t="shared" si="0"/>
        <v>-1151759.19</v>
      </c>
      <c r="V83" s="27">
        <f t="shared" si="2"/>
        <v>0.5061702225271192</v>
      </c>
    </row>
    <row r="84" spans="1:28" s="16" customFormat="1" ht="18.75" customHeight="1">
      <c r="A84" s="56" t="s">
        <v>40</v>
      </c>
      <c r="B84" s="56"/>
      <c r="C84" s="56"/>
      <c r="D84" s="56"/>
      <c r="E84" s="56"/>
      <c r="F84" s="56"/>
      <c r="G84" s="56"/>
      <c r="H84" s="56"/>
      <c r="I84" s="28" t="s">
        <v>359</v>
      </c>
      <c r="J84" s="57" t="s">
        <v>77</v>
      </c>
      <c r="K84" s="57"/>
      <c r="L84" s="57"/>
      <c r="M84" s="29" t="s">
        <v>19</v>
      </c>
      <c r="N84" s="57" t="s">
        <v>80</v>
      </c>
      <c r="O84" s="57"/>
      <c r="P84" s="57" t="s">
        <v>43</v>
      </c>
      <c r="Q84" s="57"/>
      <c r="R84" s="59">
        <v>2332300</v>
      </c>
      <c r="S84" s="59"/>
      <c r="T84" s="31">
        <v>1180540.81</v>
      </c>
      <c r="U84" s="30">
        <f t="shared" si="0"/>
        <v>-1151759.19</v>
      </c>
      <c r="V84" s="32">
        <f t="shared" si="2"/>
        <v>0.5061702225271192</v>
      </c>
      <c r="AB84" s="16" t="s">
        <v>295</v>
      </c>
    </row>
    <row r="85" spans="1:22" s="16" customFormat="1" ht="29.25" customHeight="1">
      <c r="A85" s="77" t="s">
        <v>72</v>
      </c>
      <c r="B85" s="77"/>
      <c r="C85" s="77"/>
      <c r="D85" s="77"/>
      <c r="E85" s="77"/>
      <c r="F85" s="77"/>
      <c r="G85" s="77"/>
      <c r="H85" s="77"/>
      <c r="I85" s="22" t="s">
        <v>359</v>
      </c>
      <c r="J85" s="61" t="s">
        <v>19</v>
      </c>
      <c r="K85" s="61"/>
      <c r="L85" s="61"/>
      <c r="M85" s="18" t="s">
        <v>15</v>
      </c>
      <c r="N85" s="61" t="s">
        <v>16</v>
      </c>
      <c r="O85" s="61"/>
      <c r="P85" s="61" t="s">
        <v>17</v>
      </c>
      <c r="Q85" s="61"/>
      <c r="R85" s="78">
        <f>R86</f>
        <v>65000</v>
      </c>
      <c r="S85" s="78"/>
      <c r="T85" s="19">
        <f>T86</f>
        <v>31777.04</v>
      </c>
      <c r="U85" s="20">
        <f t="shared" si="0"/>
        <v>-33222.96</v>
      </c>
      <c r="V85" s="21">
        <f t="shared" si="2"/>
        <v>0.4888775384615385</v>
      </c>
    </row>
    <row r="86" spans="1:22" s="16" customFormat="1" ht="27.75" customHeight="1">
      <c r="A86" s="77" t="s">
        <v>84</v>
      </c>
      <c r="B86" s="77"/>
      <c r="C86" s="77"/>
      <c r="D86" s="77"/>
      <c r="E86" s="77"/>
      <c r="F86" s="77"/>
      <c r="G86" s="77"/>
      <c r="H86" s="77"/>
      <c r="I86" s="22" t="s">
        <v>359</v>
      </c>
      <c r="J86" s="61" t="s">
        <v>19</v>
      </c>
      <c r="K86" s="61"/>
      <c r="L86" s="61"/>
      <c r="M86" s="18" t="s">
        <v>85</v>
      </c>
      <c r="N86" s="61" t="s">
        <v>16</v>
      </c>
      <c r="O86" s="61"/>
      <c r="P86" s="61" t="s">
        <v>17</v>
      </c>
      <c r="Q86" s="61"/>
      <c r="R86" s="62">
        <f>R87+R90+R93</f>
        <v>65000</v>
      </c>
      <c r="S86" s="62"/>
      <c r="T86" s="19">
        <f>T87+T90+T93</f>
        <v>31777.04</v>
      </c>
      <c r="U86" s="20">
        <f t="shared" si="0"/>
        <v>-33222.96</v>
      </c>
      <c r="V86" s="21">
        <f t="shared" si="2"/>
        <v>0.4888775384615385</v>
      </c>
    </row>
    <row r="87" spans="1:22" s="16" customFormat="1" ht="27.75" customHeight="1">
      <c r="A87" s="69" t="s">
        <v>316</v>
      </c>
      <c r="B87" s="69"/>
      <c r="C87" s="69"/>
      <c r="D87" s="69"/>
      <c r="E87" s="69"/>
      <c r="F87" s="69"/>
      <c r="G87" s="69"/>
      <c r="H87" s="69"/>
      <c r="I87" s="23" t="s">
        <v>359</v>
      </c>
      <c r="J87" s="66" t="s">
        <v>19</v>
      </c>
      <c r="K87" s="66"/>
      <c r="L87" s="66"/>
      <c r="M87" s="24" t="s">
        <v>85</v>
      </c>
      <c r="N87" s="66" t="s">
        <v>86</v>
      </c>
      <c r="O87" s="66"/>
      <c r="P87" s="66" t="s">
        <v>17</v>
      </c>
      <c r="Q87" s="66"/>
      <c r="R87" s="68">
        <f>R88</f>
        <v>30000</v>
      </c>
      <c r="S87" s="68"/>
      <c r="T87" s="26">
        <f>T88</f>
        <v>10570</v>
      </c>
      <c r="U87" s="25">
        <f t="shared" si="0"/>
        <v>-19430</v>
      </c>
      <c r="V87" s="27">
        <f t="shared" si="2"/>
        <v>0.35233333333333333</v>
      </c>
    </row>
    <row r="88" spans="1:22" s="16" customFormat="1" ht="36.75" customHeight="1">
      <c r="A88" s="69" t="s">
        <v>88</v>
      </c>
      <c r="B88" s="69"/>
      <c r="C88" s="69"/>
      <c r="D88" s="69"/>
      <c r="E88" s="69"/>
      <c r="F88" s="69"/>
      <c r="G88" s="69"/>
      <c r="H88" s="69"/>
      <c r="I88" s="23" t="s">
        <v>359</v>
      </c>
      <c r="J88" s="66" t="s">
        <v>19</v>
      </c>
      <c r="K88" s="66"/>
      <c r="L88" s="66"/>
      <c r="M88" s="24" t="s">
        <v>85</v>
      </c>
      <c r="N88" s="66" t="s">
        <v>89</v>
      </c>
      <c r="O88" s="66"/>
      <c r="P88" s="66" t="s">
        <v>17</v>
      </c>
      <c r="Q88" s="66"/>
      <c r="R88" s="68">
        <f>R89</f>
        <v>30000</v>
      </c>
      <c r="S88" s="68"/>
      <c r="T88" s="26">
        <f>T89</f>
        <v>10570</v>
      </c>
      <c r="U88" s="25">
        <f t="shared" si="0"/>
        <v>-19430</v>
      </c>
      <c r="V88" s="27">
        <f t="shared" si="2"/>
        <v>0.35233333333333333</v>
      </c>
    </row>
    <row r="89" spans="1:22" s="16" customFormat="1" ht="23.25" customHeight="1">
      <c r="A89" s="56" t="s">
        <v>24</v>
      </c>
      <c r="B89" s="56"/>
      <c r="C89" s="56"/>
      <c r="D89" s="56"/>
      <c r="E89" s="56"/>
      <c r="F89" s="56"/>
      <c r="G89" s="56"/>
      <c r="H89" s="56"/>
      <c r="I89" s="28" t="s">
        <v>359</v>
      </c>
      <c r="J89" s="57" t="s">
        <v>19</v>
      </c>
      <c r="K89" s="57"/>
      <c r="L89" s="57"/>
      <c r="M89" s="29" t="s">
        <v>85</v>
      </c>
      <c r="N89" s="57" t="s">
        <v>89</v>
      </c>
      <c r="O89" s="57"/>
      <c r="P89" s="57" t="s">
        <v>25</v>
      </c>
      <c r="Q89" s="57"/>
      <c r="R89" s="59">
        <v>30000</v>
      </c>
      <c r="S89" s="59"/>
      <c r="T89" s="31">
        <v>10570</v>
      </c>
      <c r="U89" s="30">
        <f t="shared" si="0"/>
        <v>-19430</v>
      </c>
      <c r="V89" s="32">
        <f t="shared" si="2"/>
        <v>0.35233333333333333</v>
      </c>
    </row>
    <row r="90" spans="1:22" s="16" customFormat="1" ht="27.75" customHeight="1">
      <c r="A90" s="69" t="s">
        <v>309</v>
      </c>
      <c r="B90" s="69"/>
      <c r="C90" s="69"/>
      <c r="D90" s="69"/>
      <c r="E90" s="69"/>
      <c r="F90" s="69"/>
      <c r="G90" s="69"/>
      <c r="H90" s="69"/>
      <c r="I90" s="23" t="s">
        <v>359</v>
      </c>
      <c r="J90" s="66" t="s">
        <v>19</v>
      </c>
      <c r="K90" s="66"/>
      <c r="L90" s="66"/>
      <c r="M90" s="24" t="s">
        <v>85</v>
      </c>
      <c r="N90" s="66" t="s">
        <v>92</v>
      </c>
      <c r="O90" s="66"/>
      <c r="P90" s="66" t="s">
        <v>17</v>
      </c>
      <c r="Q90" s="66"/>
      <c r="R90" s="68">
        <f>R91</f>
        <v>35000</v>
      </c>
      <c r="S90" s="68"/>
      <c r="T90" s="26">
        <f>T91</f>
        <v>21207.04</v>
      </c>
      <c r="U90" s="25">
        <f t="shared" si="0"/>
        <v>-13792.96</v>
      </c>
      <c r="V90" s="27">
        <f t="shared" si="2"/>
        <v>0.6059154285714285</v>
      </c>
    </row>
    <row r="91" spans="1:22" s="16" customFormat="1" ht="18.75" customHeight="1">
      <c r="A91" s="69" t="s">
        <v>75</v>
      </c>
      <c r="B91" s="69"/>
      <c r="C91" s="69"/>
      <c r="D91" s="69"/>
      <c r="E91" s="69"/>
      <c r="F91" s="69"/>
      <c r="G91" s="69"/>
      <c r="H91" s="69"/>
      <c r="I91" s="23" t="s">
        <v>359</v>
      </c>
      <c r="J91" s="66" t="s">
        <v>19</v>
      </c>
      <c r="K91" s="66"/>
      <c r="L91" s="66"/>
      <c r="M91" s="24" t="s">
        <v>85</v>
      </c>
      <c r="N91" s="66" t="s">
        <v>94</v>
      </c>
      <c r="O91" s="66"/>
      <c r="P91" s="66" t="s">
        <v>17</v>
      </c>
      <c r="Q91" s="66"/>
      <c r="R91" s="68">
        <f>R92</f>
        <v>35000</v>
      </c>
      <c r="S91" s="68"/>
      <c r="T91" s="26">
        <f>T92</f>
        <v>21207.04</v>
      </c>
      <c r="U91" s="25">
        <f aca="true" t="shared" si="3" ref="U91:U169">T91-R91</f>
        <v>-13792.96</v>
      </c>
      <c r="V91" s="27">
        <f t="shared" si="2"/>
        <v>0.6059154285714285</v>
      </c>
    </row>
    <row r="92" spans="1:22" s="16" customFormat="1" ht="27.75" customHeight="1">
      <c r="A92" s="56" t="s">
        <v>24</v>
      </c>
      <c r="B92" s="56"/>
      <c r="C92" s="56"/>
      <c r="D92" s="56"/>
      <c r="E92" s="56"/>
      <c r="F92" s="56"/>
      <c r="G92" s="56"/>
      <c r="H92" s="56"/>
      <c r="I92" s="28" t="s">
        <v>359</v>
      </c>
      <c r="J92" s="57" t="s">
        <v>19</v>
      </c>
      <c r="K92" s="57"/>
      <c r="L92" s="57"/>
      <c r="M92" s="29" t="s">
        <v>85</v>
      </c>
      <c r="N92" s="57" t="s">
        <v>94</v>
      </c>
      <c r="O92" s="57"/>
      <c r="P92" s="57" t="s">
        <v>25</v>
      </c>
      <c r="Q92" s="57"/>
      <c r="R92" s="59">
        <v>35000</v>
      </c>
      <c r="S92" s="59"/>
      <c r="T92" s="31">
        <v>21207.04</v>
      </c>
      <c r="U92" s="30">
        <f t="shared" si="3"/>
        <v>-13792.96</v>
      </c>
      <c r="V92" s="32">
        <f t="shared" si="2"/>
        <v>0.6059154285714285</v>
      </c>
    </row>
    <row r="93" spans="1:22" s="16" customFormat="1" ht="24.75" customHeight="1">
      <c r="A93" s="69" t="s">
        <v>58</v>
      </c>
      <c r="B93" s="69"/>
      <c r="C93" s="69"/>
      <c r="D93" s="69"/>
      <c r="E93" s="69"/>
      <c r="F93" s="69"/>
      <c r="G93" s="69"/>
      <c r="H93" s="69"/>
      <c r="I93" s="23" t="s">
        <v>359</v>
      </c>
      <c r="J93" s="66" t="s">
        <v>19</v>
      </c>
      <c r="K93" s="66"/>
      <c r="L93" s="66"/>
      <c r="M93" s="24" t="s">
        <v>85</v>
      </c>
      <c r="N93" s="66">
        <v>2000070700</v>
      </c>
      <c r="O93" s="66"/>
      <c r="P93" s="66">
        <v>0</v>
      </c>
      <c r="Q93" s="66"/>
      <c r="R93" s="68">
        <f>R94</f>
        <v>0</v>
      </c>
      <c r="S93" s="68"/>
      <c r="T93" s="26">
        <f>T94</f>
        <v>0</v>
      </c>
      <c r="U93" s="25">
        <f>T93-R93</f>
        <v>0</v>
      </c>
      <c r="V93" s="27" t="e">
        <f>T93/R93</f>
        <v>#DIV/0!</v>
      </c>
    </row>
    <row r="94" spans="1:22" s="16" customFormat="1" ht="27.75" customHeight="1">
      <c r="A94" s="56" t="s">
        <v>24</v>
      </c>
      <c r="B94" s="56"/>
      <c r="C94" s="56"/>
      <c r="D94" s="56"/>
      <c r="E94" s="56"/>
      <c r="F94" s="56"/>
      <c r="G94" s="56"/>
      <c r="H94" s="56"/>
      <c r="I94" s="28" t="s">
        <v>359</v>
      </c>
      <c r="J94" s="57" t="s">
        <v>19</v>
      </c>
      <c r="K94" s="57"/>
      <c r="L94" s="57"/>
      <c r="M94" s="29" t="s">
        <v>85</v>
      </c>
      <c r="N94" s="57">
        <v>2000070700</v>
      </c>
      <c r="O94" s="57"/>
      <c r="P94" s="57">
        <v>240</v>
      </c>
      <c r="Q94" s="57"/>
      <c r="R94" s="59">
        <v>0</v>
      </c>
      <c r="S94" s="59"/>
      <c r="T94" s="31">
        <v>0</v>
      </c>
      <c r="U94" s="30">
        <f>T94-R94</f>
        <v>0</v>
      </c>
      <c r="V94" s="32" t="e">
        <f>T94/R94</f>
        <v>#DIV/0!</v>
      </c>
    </row>
    <row r="95" spans="1:22" s="16" customFormat="1" ht="21" customHeight="1">
      <c r="A95" s="77" t="s">
        <v>76</v>
      </c>
      <c r="B95" s="77"/>
      <c r="C95" s="77"/>
      <c r="D95" s="77"/>
      <c r="E95" s="77"/>
      <c r="F95" s="77"/>
      <c r="G95" s="77"/>
      <c r="H95" s="77"/>
      <c r="I95" s="22" t="s">
        <v>359</v>
      </c>
      <c r="J95" s="61" t="s">
        <v>29</v>
      </c>
      <c r="K95" s="61"/>
      <c r="L95" s="61"/>
      <c r="M95" s="18" t="s">
        <v>15</v>
      </c>
      <c r="N95" s="61" t="s">
        <v>16</v>
      </c>
      <c r="O95" s="61"/>
      <c r="P95" s="61" t="s">
        <v>17</v>
      </c>
      <c r="Q95" s="61"/>
      <c r="R95" s="78">
        <f>R96+R99+R107</f>
        <v>37452550.07</v>
      </c>
      <c r="S95" s="78"/>
      <c r="T95" s="19">
        <f>T96+T99+T107</f>
        <v>13377708.06</v>
      </c>
      <c r="U95" s="20">
        <f t="shared" si="3"/>
        <v>-24074842.009999998</v>
      </c>
      <c r="V95" s="21">
        <f t="shared" si="2"/>
        <v>0.3571908464175775</v>
      </c>
    </row>
    <row r="96" spans="1:27" s="16" customFormat="1" ht="15.75" customHeight="1">
      <c r="A96" s="77" t="s">
        <v>82</v>
      </c>
      <c r="B96" s="77"/>
      <c r="C96" s="77"/>
      <c r="D96" s="77"/>
      <c r="E96" s="77"/>
      <c r="F96" s="77"/>
      <c r="G96" s="77"/>
      <c r="H96" s="77"/>
      <c r="I96" s="22" t="s">
        <v>359</v>
      </c>
      <c r="J96" s="61" t="s">
        <v>29</v>
      </c>
      <c r="K96" s="61"/>
      <c r="L96" s="61"/>
      <c r="M96" s="18" t="s">
        <v>45</v>
      </c>
      <c r="N96" s="61" t="s">
        <v>16</v>
      </c>
      <c r="O96" s="61"/>
      <c r="P96" s="61" t="s">
        <v>17</v>
      </c>
      <c r="Q96" s="61"/>
      <c r="R96" s="78">
        <f>R97</f>
        <v>2428500</v>
      </c>
      <c r="S96" s="78"/>
      <c r="T96" s="19">
        <f>T97</f>
        <v>0</v>
      </c>
      <c r="U96" s="20">
        <f t="shared" si="3"/>
        <v>-2428500</v>
      </c>
      <c r="V96" s="21">
        <f t="shared" si="2"/>
        <v>0</v>
      </c>
      <c r="AA96" s="16" t="s">
        <v>295</v>
      </c>
    </row>
    <row r="97" spans="1:24" s="16" customFormat="1" ht="24.75" customHeight="1">
      <c r="A97" s="69" t="s">
        <v>83</v>
      </c>
      <c r="B97" s="69"/>
      <c r="C97" s="69"/>
      <c r="D97" s="69"/>
      <c r="E97" s="69"/>
      <c r="F97" s="69"/>
      <c r="G97" s="69"/>
      <c r="H97" s="69"/>
      <c r="I97" s="23" t="s">
        <v>359</v>
      </c>
      <c r="J97" s="66" t="s">
        <v>29</v>
      </c>
      <c r="K97" s="66"/>
      <c r="L97" s="66"/>
      <c r="M97" s="24" t="s">
        <v>45</v>
      </c>
      <c r="N97" s="66" t="s">
        <v>97</v>
      </c>
      <c r="O97" s="66"/>
      <c r="P97" s="66" t="s">
        <v>17</v>
      </c>
      <c r="Q97" s="66"/>
      <c r="R97" s="68">
        <f>R98</f>
        <v>2428500</v>
      </c>
      <c r="S97" s="68"/>
      <c r="T97" s="26">
        <f>T98</f>
        <v>0</v>
      </c>
      <c r="U97" s="25">
        <f t="shared" si="3"/>
        <v>-2428500</v>
      </c>
      <c r="V97" s="27">
        <f t="shared" si="2"/>
        <v>0</v>
      </c>
      <c r="X97" s="16" t="s">
        <v>295</v>
      </c>
    </row>
    <row r="98" spans="1:22" s="16" customFormat="1" ht="28.5" customHeight="1">
      <c r="A98" s="56" t="s">
        <v>24</v>
      </c>
      <c r="B98" s="56"/>
      <c r="C98" s="56"/>
      <c r="D98" s="56"/>
      <c r="E98" s="56"/>
      <c r="F98" s="56"/>
      <c r="G98" s="56"/>
      <c r="H98" s="56"/>
      <c r="I98" s="28" t="s">
        <v>359</v>
      </c>
      <c r="J98" s="57" t="s">
        <v>29</v>
      </c>
      <c r="K98" s="57"/>
      <c r="L98" s="57"/>
      <c r="M98" s="29" t="s">
        <v>45</v>
      </c>
      <c r="N98" s="57" t="s">
        <v>97</v>
      </c>
      <c r="O98" s="57"/>
      <c r="P98" s="57" t="s">
        <v>25</v>
      </c>
      <c r="Q98" s="57"/>
      <c r="R98" s="59">
        <v>2428500</v>
      </c>
      <c r="S98" s="59"/>
      <c r="T98" s="31">
        <v>0</v>
      </c>
      <c r="U98" s="30">
        <f t="shared" si="3"/>
        <v>-2428500</v>
      </c>
      <c r="V98" s="32">
        <f t="shared" si="2"/>
        <v>0</v>
      </c>
    </row>
    <row r="99" spans="1:22" s="16" customFormat="1" ht="17.25" customHeight="1">
      <c r="A99" s="77" t="s">
        <v>87</v>
      </c>
      <c r="B99" s="77"/>
      <c r="C99" s="77"/>
      <c r="D99" s="77"/>
      <c r="E99" s="77"/>
      <c r="F99" s="77"/>
      <c r="G99" s="77"/>
      <c r="H99" s="77"/>
      <c r="I99" s="22" t="s">
        <v>359</v>
      </c>
      <c r="J99" s="61" t="s">
        <v>29</v>
      </c>
      <c r="K99" s="61"/>
      <c r="L99" s="61"/>
      <c r="M99" s="18" t="s">
        <v>98</v>
      </c>
      <c r="N99" s="61" t="s">
        <v>16</v>
      </c>
      <c r="O99" s="61"/>
      <c r="P99" s="61" t="s">
        <v>17</v>
      </c>
      <c r="Q99" s="61"/>
      <c r="R99" s="78">
        <f>R100+R104</f>
        <v>12195000</v>
      </c>
      <c r="S99" s="78"/>
      <c r="T99" s="19">
        <f>T100+T104</f>
        <v>120000</v>
      </c>
      <c r="U99" s="20">
        <f t="shared" si="3"/>
        <v>-12075000</v>
      </c>
      <c r="V99" s="21">
        <f t="shared" si="2"/>
        <v>0.00984009840098401</v>
      </c>
    </row>
    <row r="100" spans="1:22" s="16" customFormat="1" ht="24.75" customHeight="1">
      <c r="A100" s="69" t="s">
        <v>308</v>
      </c>
      <c r="B100" s="69"/>
      <c r="C100" s="69"/>
      <c r="D100" s="69"/>
      <c r="E100" s="69"/>
      <c r="F100" s="69"/>
      <c r="G100" s="69"/>
      <c r="H100" s="69"/>
      <c r="I100" s="23" t="s">
        <v>359</v>
      </c>
      <c r="J100" s="66" t="s">
        <v>29</v>
      </c>
      <c r="K100" s="66"/>
      <c r="L100" s="66"/>
      <c r="M100" s="24" t="s">
        <v>98</v>
      </c>
      <c r="N100" s="66" t="s">
        <v>100</v>
      </c>
      <c r="O100" s="66"/>
      <c r="P100" s="66" t="s">
        <v>17</v>
      </c>
      <c r="Q100" s="66"/>
      <c r="R100" s="68">
        <f>R101</f>
        <v>11800000</v>
      </c>
      <c r="S100" s="68"/>
      <c r="T100" s="26">
        <f>T101</f>
        <v>0</v>
      </c>
      <c r="U100" s="25">
        <f t="shared" si="3"/>
        <v>-11800000</v>
      </c>
      <c r="V100" s="27">
        <f t="shared" si="2"/>
        <v>0</v>
      </c>
    </row>
    <row r="101" spans="1:22" s="33" customFormat="1" ht="23.25" customHeight="1">
      <c r="A101" s="69" t="s">
        <v>90</v>
      </c>
      <c r="B101" s="69"/>
      <c r="C101" s="69"/>
      <c r="D101" s="69"/>
      <c r="E101" s="69"/>
      <c r="F101" s="69"/>
      <c r="G101" s="69"/>
      <c r="H101" s="69"/>
      <c r="I101" s="23" t="s">
        <v>359</v>
      </c>
      <c r="J101" s="66" t="s">
        <v>29</v>
      </c>
      <c r="K101" s="66"/>
      <c r="L101" s="66"/>
      <c r="M101" s="24" t="s">
        <v>98</v>
      </c>
      <c r="N101" s="66" t="s">
        <v>101</v>
      </c>
      <c r="O101" s="66"/>
      <c r="P101" s="66" t="s">
        <v>17</v>
      </c>
      <c r="Q101" s="66"/>
      <c r="R101" s="68">
        <f>R102</f>
        <v>11800000</v>
      </c>
      <c r="S101" s="68"/>
      <c r="T101" s="26">
        <f>T102</f>
        <v>0</v>
      </c>
      <c r="U101" s="25">
        <f t="shared" si="3"/>
        <v>-11800000</v>
      </c>
      <c r="V101" s="27">
        <f t="shared" si="2"/>
        <v>0</v>
      </c>
    </row>
    <row r="102" spans="1:31" s="16" customFormat="1" ht="26.25" customHeight="1">
      <c r="A102" s="69" t="s">
        <v>91</v>
      </c>
      <c r="B102" s="69"/>
      <c r="C102" s="69"/>
      <c r="D102" s="69"/>
      <c r="E102" s="69"/>
      <c r="F102" s="69"/>
      <c r="G102" s="69"/>
      <c r="H102" s="69"/>
      <c r="I102" s="23" t="s">
        <v>359</v>
      </c>
      <c r="J102" s="66" t="s">
        <v>29</v>
      </c>
      <c r="K102" s="66"/>
      <c r="L102" s="66"/>
      <c r="M102" s="24" t="s">
        <v>98</v>
      </c>
      <c r="N102" s="66" t="s">
        <v>103</v>
      </c>
      <c r="O102" s="66"/>
      <c r="P102" s="66" t="s">
        <v>17</v>
      </c>
      <c r="Q102" s="66"/>
      <c r="R102" s="68">
        <f>R103</f>
        <v>11800000</v>
      </c>
      <c r="S102" s="68"/>
      <c r="T102" s="26">
        <f>T103</f>
        <v>0</v>
      </c>
      <c r="U102" s="25">
        <f t="shared" si="3"/>
        <v>-11800000</v>
      </c>
      <c r="V102" s="27">
        <f t="shared" si="2"/>
        <v>0</v>
      </c>
      <c r="AE102" s="16" t="s">
        <v>295</v>
      </c>
    </row>
    <row r="103" spans="1:22" s="16" customFormat="1" ht="23.25" customHeight="1">
      <c r="A103" s="56" t="s">
        <v>93</v>
      </c>
      <c r="B103" s="56"/>
      <c r="C103" s="56"/>
      <c r="D103" s="56"/>
      <c r="E103" s="56"/>
      <c r="F103" s="56"/>
      <c r="G103" s="56"/>
      <c r="H103" s="56"/>
      <c r="I103" s="28" t="s">
        <v>359</v>
      </c>
      <c r="J103" s="57" t="s">
        <v>29</v>
      </c>
      <c r="K103" s="57"/>
      <c r="L103" s="57"/>
      <c r="M103" s="29" t="s">
        <v>98</v>
      </c>
      <c r="N103" s="57" t="s">
        <v>103</v>
      </c>
      <c r="O103" s="57"/>
      <c r="P103" s="57" t="s">
        <v>105</v>
      </c>
      <c r="Q103" s="57"/>
      <c r="R103" s="59">
        <v>11800000</v>
      </c>
      <c r="S103" s="59"/>
      <c r="T103" s="31">
        <v>0</v>
      </c>
      <c r="U103" s="30">
        <f t="shared" si="3"/>
        <v>-11800000</v>
      </c>
      <c r="V103" s="32">
        <f t="shared" si="2"/>
        <v>0</v>
      </c>
    </row>
    <row r="104" spans="1:22" s="16" customFormat="1" ht="27" customHeight="1">
      <c r="A104" s="69" t="s">
        <v>106</v>
      </c>
      <c r="B104" s="69"/>
      <c r="C104" s="69"/>
      <c r="D104" s="69"/>
      <c r="E104" s="69"/>
      <c r="F104" s="69"/>
      <c r="G104" s="69"/>
      <c r="H104" s="69"/>
      <c r="I104" s="23" t="s">
        <v>359</v>
      </c>
      <c r="J104" s="66" t="s">
        <v>29</v>
      </c>
      <c r="K104" s="66"/>
      <c r="L104" s="66"/>
      <c r="M104" s="24" t="s">
        <v>98</v>
      </c>
      <c r="N104" s="66" t="s">
        <v>107</v>
      </c>
      <c r="O104" s="66"/>
      <c r="P104" s="66" t="s">
        <v>17</v>
      </c>
      <c r="Q104" s="66"/>
      <c r="R104" s="68">
        <f>R105+R106</f>
        <v>395000</v>
      </c>
      <c r="S104" s="68"/>
      <c r="T104" s="26">
        <f>T106</f>
        <v>120000</v>
      </c>
      <c r="U104" s="25">
        <f t="shared" si="3"/>
        <v>-275000</v>
      </c>
      <c r="V104" s="27">
        <f t="shared" si="2"/>
        <v>0.3037974683544304</v>
      </c>
    </row>
    <row r="105" spans="1:29" s="16" customFormat="1" ht="24" customHeight="1">
      <c r="A105" s="56" t="s">
        <v>24</v>
      </c>
      <c r="B105" s="56"/>
      <c r="C105" s="56"/>
      <c r="D105" s="56"/>
      <c r="E105" s="56"/>
      <c r="F105" s="56"/>
      <c r="G105" s="56"/>
      <c r="H105" s="56"/>
      <c r="I105" s="28" t="s">
        <v>359</v>
      </c>
      <c r="J105" s="57" t="s">
        <v>29</v>
      </c>
      <c r="K105" s="57"/>
      <c r="L105" s="57"/>
      <c r="M105" s="29" t="s">
        <v>98</v>
      </c>
      <c r="N105" s="57" t="s">
        <v>107</v>
      </c>
      <c r="O105" s="57"/>
      <c r="P105" s="57">
        <v>240</v>
      </c>
      <c r="Q105" s="57"/>
      <c r="R105" s="59">
        <v>245000</v>
      </c>
      <c r="S105" s="59"/>
      <c r="T105" s="26">
        <v>0</v>
      </c>
      <c r="U105" s="25"/>
      <c r="V105" s="27"/>
      <c r="AC105" s="16" t="s">
        <v>295</v>
      </c>
    </row>
    <row r="106" spans="1:29" s="33" customFormat="1" ht="22.5" customHeight="1">
      <c r="A106" s="56" t="s">
        <v>81</v>
      </c>
      <c r="B106" s="56"/>
      <c r="C106" s="56"/>
      <c r="D106" s="56"/>
      <c r="E106" s="56"/>
      <c r="F106" s="56"/>
      <c r="G106" s="56"/>
      <c r="H106" s="56"/>
      <c r="I106" s="28" t="s">
        <v>359</v>
      </c>
      <c r="J106" s="57" t="s">
        <v>29</v>
      </c>
      <c r="K106" s="57"/>
      <c r="L106" s="57"/>
      <c r="M106" s="29" t="s">
        <v>98</v>
      </c>
      <c r="N106" s="57" t="s">
        <v>107</v>
      </c>
      <c r="O106" s="57"/>
      <c r="P106" s="57" t="s">
        <v>108</v>
      </c>
      <c r="Q106" s="57"/>
      <c r="R106" s="59">
        <v>150000</v>
      </c>
      <c r="S106" s="59"/>
      <c r="T106" s="31">
        <v>120000</v>
      </c>
      <c r="U106" s="30">
        <f t="shared" si="3"/>
        <v>-30000</v>
      </c>
      <c r="V106" s="32">
        <f t="shared" si="2"/>
        <v>0.8</v>
      </c>
      <c r="AB106" s="33" t="s">
        <v>295</v>
      </c>
      <c r="AC106" s="33" t="s">
        <v>295</v>
      </c>
    </row>
    <row r="107" spans="1:28" s="33" customFormat="1" ht="17.25" customHeight="1">
      <c r="A107" s="77" t="s">
        <v>95</v>
      </c>
      <c r="B107" s="77"/>
      <c r="C107" s="77"/>
      <c r="D107" s="77"/>
      <c r="E107" s="77"/>
      <c r="F107" s="77"/>
      <c r="G107" s="77"/>
      <c r="H107" s="77"/>
      <c r="I107" s="22" t="s">
        <v>359</v>
      </c>
      <c r="J107" s="61" t="s">
        <v>29</v>
      </c>
      <c r="K107" s="61"/>
      <c r="L107" s="61"/>
      <c r="M107" s="18" t="s">
        <v>110</v>
      </c>
      <c r="N107" s="61" t="s">
        <v>16</v>
      </c>
      <c r="O107" s="61"/>
      <c r="P107" s="61" t="s">
        <v>17</v>
      </c>
      <c r="Q107" s="61"/>
      <c r="R107" s="78">
        <f>R108+R121+R126</f>
        <v>22829050.07</v>
      </c>
      <c r="S107" s="78"/>
      <c r="T107" s="19">
        <f>T108+T121+T126</f>
        <v>13257708.06</v>
      </c>
      <c r="U107" s="20">
        <f t="shared" si="3"/>
        <v>-9571342.01</v>
      </c>
      <c r="V107" s="21">
        <f t="shared" si="2"/>
        <v>0.5807384897465425</v>
      </c>
      <c r="AB107" s="33" t="s">
        <v>295</v>
      </c>
    </row>
    <row r="108" spans="1:31" s="33" customFormat="1" ht="24.75" customHeight="1">
      <c r="A108" s="69" t="s">
        <v>308</v>
      </c>
      <c r="B108" s="69"/>
      <c r="C108" s="69"/>
      <c r="D108" s="69"/>
      <c r="E108" s="69"/>
      <c r="F108" s="69"/>
      <c r="G108" s="69"/>
      <c r="H108" s="69"/>
      <c r="I108" s="23" t="s">
        <v>359</v>
      </c>
      <c r="J108" s="66" t="s">
        <v>29</v>
      </c>
      <c r="K108" s="66"/>
      <c r="L108" s="66"/>
      <c r="M108" s="24" t="s">
        <v>110</v>
      </c>
      <c r="N108" s="66" t="s">
        <v>100</v>
      </c>
      <c r="O108" s="66"/>
      <c r="P108" s="66" t="s">
        <v>17</v>
      </c>
      <c r="Q108" s="66"/>
      <c r="R108" s="68">
        <f>R109+R115+R118</f>
        <v>11205629.66</v>
      </c>
      <c r="S108" s="68"/>
      <c r="T108" s="34">
        <f>T109+T115+T118</f>
        <v>2763074.65</v>
      </c>
      <c r="U108" s="34">
        <f>U109+U115+U118</f>
        <v>-8442555.01</v>
      </c>
      <c r="V108" s="27">
        <f t="shared" si="2"/>
        <v>0.24657915117997928</v>
      </c>
      <c r="AE108" s="33" t="s">
        <v>295</v>
      </c>
    </row>
    <row r="109" spans="1:22" s="33" customFormat="1" ht="29.25" customHeight="1">
      <c r="A109" s="69" t="s">
        <v>111</v>
      </c>
      <c r="B109" s="69"/>
      <c r="C109" s="69"/>
      <c r="D109" s="69"/>
      <c r="E109" s="69"/>
      <c r="F109" s="69"/>
      <c r="G109" s="69"/>
      <c r="H109" s="69"/>
      <c r="I109" s="23" t="s">
        <v>359</v>
      </c>
      <c r="J109" s="66" t="s">
        <v>29</v>
      </c>
      <c r="K109" s="66"/>
      <c r="L109" s="66"/>
      <c r="M109" s="24" t="s">
        <v>110</v>
      </c>
      <c r="N109" s="66" t="s">
        <v>112</v>
      </c>
      <c r="O109" s="66"/>
      <c r="P109" s="66" t="s">
        <v>17</v>
      </c>
      <c r="Q109" s="66"/>
      <c r="R109" s="68">
        <f>R112+R110</f>
        <v>10935629.66</v>
      </c>
      <c r="S109" s="68"/>
      <c r="T109" s="26">
        <f>T112+T110</f>
        <v>2763074.65</v>
      </c>
      <c r="U109" s="25">
        <f t="shared" si="3"/>
        <v>-8172555.01</v>
      </c>
      <c r="V109" s="27">
        <f t="shared" si="2"/>
        <v>0.25266717472215494</v>
      </c>
    </row>
    <row r="110" spans="1:22" s="33" customFormat="1" ht="27.75" customHeight="1">
      <c r="A110" s="63" t="s">
        <v>362</v>
      </c>
      <c r="B110" s="64"/>
      <c r="C110" s="64"/>
      <c r="D110" s="64"/>
      <c r="E110" s="64"/>
      <c r="F110" s="64"/>
      <c r="G110" s="64"/>
      <c r="H110" s="65"/>
      <c r="I110" s="23" t="s">
        <v>359</v>
      </c>
      <c r="J110" s="66" t="s">
        <v>29</v>
      </c>
      <c r="K110" s="66"/>
      <c r="L110" s="66"/>
      <c r="M110" s="24" t="s">
        <v>110</v>
      </c>
      <c r="N110" s="67" t="s">
        <v>361</v>
      </c>
      <c r="O110" s="67"/>
      <c r="P110" s="66" t="s">
        <v>17</v>
      </c>
      <c r="Q110" s="66"/>
      <c r="R110" s="68">
        <f>R111</f>
        <v>128333.34</v>
      </c>
      <c r="S110" s="68"/>
      <c r="T110" s="26">
        <f>T111</f>
        <v>0</v>
      </c>
      <c r="U110" s="25">
        <f t="shared" si="3"/>
        <v>-128333.34</v>
      </c>
      <c r="V110" s="27">
        <f t="shared" si="2"/>
        <v>0</v>
      </c>
    </row>
    <row r="111" spans="1:22" s="33" customFormat="1" ht="24" customHeight="1">
      <c r="A111" s="56" t="s">
        <v>24</v>
      </c>
      <c r="B111" s="56"/>
      <c r="C111" s="56"/>
      <c r="D111" s="56"/>
      <c r="E111" s="56"/>
      <c r="F111" s="56"/>
      <c r="G111" s="56"/>
      <c r="H111" s="56"/>
      <c r="I111" s="28" t="s">
        <v>359</v>
      </c>
      <c r="J111" s="57" t="s">
        <v>29</v>
      </c>
      <c r="K111" s="57"/>
      <c r="L111" s="57"/>
      <c r="M111" s="29" t="s">
        <v>110</v>
      </c>
      <c r="N111" s="58" t="s">
        <v>361</v>
      </c>
      <c r="O111" s="58"/>
      <c r="P111" s="57">
        <v>240</v>
      </c>
      <c r="Q111" s="57"/>
      <c r="R111" s="59">
        <v>128333.34</v>
      </c>
      <c r="S111" s="59"/>
      <c r="T111" s="26">
        <v>0</v>
      </c>
      <c r="U111" s="25">
        <f t="shared" si="3"/>
        <v>-128333.34</v>
      </c>
      <c r="V111" s="27">
        <f t="shared" si="2"/>
        <v>0</v>
      </c>
    </row>
    <row r="112" spans="1:22" s="33" customFormat="1" ht="22.5" customHeight="1">
      <c r="A112" s="69" t="s">
        <v>96</v>
      </c>
      <c r="B112" s="69"/>
      <c r="C112" s="69"/>
      <c r="D112" s="69"/>
      <c r="E112" s="69"/>
      <c r="F112" s="69"/>
      <c r="G112" s="69"/>
      <c r="H112" s="69"/>
      <c r="I112" s="23" t="s">
        <v>359</v>
      </c>
      <c r="J112" s="66" t="s">
        <v>29</v>
      </c>
      <c r="K112" s="66"/>
      <c r="L112" s="66"/>
      <c r="M112" s="24" t="s">
        <v>110</v>
      </c>
      <c r="N112" s="66" t="s">
        <v>113</v>
      </c>
      <c r="O112" s="66"/>
      <c r="P112" s="66" t="s">
        <v>17</v>
      </c>
      <c r="Q112" s="66"/>
      <c r="R112" s="68">
        <f>R113+R114</f>
        <v>10807296.32</v>
      </c>
      <c r="S112" s="68"/>
      <c r="T112" s="26">
        <f>T113+T114</f>
        <v>2763074.65</v>
      </c>
      <c r="U112" s="25">
        <f t="shared" si="3"/>
        <v>-8044221.67</v>
      </c>
      <c r="V112" s="27">
        <f t="shared" si="2"/>
        <v>0.25566752018140276</v>
      </c>
    </row>
    <row r="113" spans="1:27" s="16" customFormat="1" ht="18.75" customHeight="1">
      <c r="A113" s="56" t="s">
        <v>20</v>
      </c>
      <c r="B113" s="56"/>
      <c r="C113" s="56"/>
      <c r="D113" s="56"/>
      <c r="E113" s="56"/>
      <c r="F113" s="56"/>
      <c r="G113" s="56"/>
      <c r="H113" s="56"/>
      <c r="I113" s="28" t="s">
        <v>359</v>
      </c>
      <c r="J113" s="57" t="s">
        <v>29</v>
      </c>
      <c r="K113" s="57"/>
      <c r="L113" s="57"/>
      <c r="M113" s="29" t="s">
        <v>110</v>
      </c>
      <c r="N113" s="57" t="s">
        <v>113</v>
      </c>
      <c r="O113" s="57"/>
      <c r="P113" s="57" t="s">
        <v>23</v>
      </c>
      <c r="Q113" s="57"/>
      <c r="R113" s="59">
        <v>8878296.32</v>
      </c>
      <c r="S113" s="59"/>
      <c r="T113" s="31">
        <v>2542374.65</v>
      </c>
      <c r="U113" s="30">
        <f t="shared" si="3"/>
        <v>-6335921.67</v>
      </c>
      <c r="V113" s="32">
        <f t="shared" si="2"/>
        <v>0.28635839111078465</v>
      </c>
      <c r="AA113" s="16" t="s">
        <v>295</v>
      </c>
    </row>
    <row r="114" spans="1:22" s="16" customFormat="1" ht="29.25" customHeight="1">
      <c r="A114" s="56" t="s">
        <v>24</v>
      </c>
      <c r="B114" s="56"/>
      <c r="C114" s="56"/>
      <c r="D114" s="56"/>
      <c r="E114" s="56"/>
      <c r="F114" s="56"/>
      <c r="G114" s="56"/>
      <c r="H114" s="56"/>
      <c r="I114" s="28" t="s">
        <v>359</v>
      </c>
      <c r="J114" s="57" t="s">
        <v>29</v>
      </c>
      <c r="K114" s="57"/>
      <c r="L114" s="57"/>
      <c r="M114" s="29" t="s">
        <v>110</v>
      </c>
      <c r="N114" s="57" t="s">
        <v>113</v>
      </c>
      <c r="O114" s="57"/>
      <c r="P114" s="57" t="s">
        <v>25</v>
      </c>
      <c r="Q114" s="57"/>
      <c r="R114" s="59">
        <v>1929000</v>
      </c>
      <c r="S114" s="59"/>
      <c r="T114" s="31">
        <v>220700</v>
      </c>
      <c r="U114" s="30">
        <f t="shared" si="3"/>
        <v>-1708300</v>
      </c>
      <c r="V114" s="32">
        <f t="shared" si="2"/>
        <v>0.1144116122343183</v>
      </c>
    </row>
    <row r="115" spans="1:22" s="16" customFormat="1" ht="29.25" customHeight="1">
      <c r="A115" s="63" t="s">
        <v>90</v>
      </c>
      <c r="B115" s="64"/>
      <c r="C115" s="64"/>
      <c r="D115" s="64"/>
      <c r="E115" s="64"/>
      <c r="F115" s="64"/>
      <c r="G115" s="64"/>
      <c r="H115" s="65"/>
      <c r="I115" s="23" t="s">
        <v>359</v>
      </c>
      <c r="J115" s="66" t="s">
        <v>29</v>
      </c>
      <c r="K115" s="66"/>
      <c r="L115" s="66"/>
      <c r="M115" s="24" t="s">
        <v>110</v>
      </c>
      <c r="N115" s="67" t="s">
        <v>101</v>
      </c>
      <c r="O115" s="67"/>
      <c r="P115" s="66" t="s">
        <v>17</v>
      </c>
      <c r="Q115" s="66"/>
      <c r="R115" s="68">
        <f>R116</f>
        <v>250000</v>
      </c>
      <c r="S115" s="68"/>
      <c r="T115" s="26">
        <f>T116</f>
        <v>0</v>
      </c>
      <c r="U115" s="25">
        <f t="shared" si="3"/>
        <v>-250000</v>
      </c>
      <c r="V115" s="32">
        <f t="shared" si="2"/>
        <v>0</v>
      </c>
    </row>
    <row r="116" spans="1:22" s="16" customFormat="1" ht="22.5" customHeight="1">
      <c r="A116" s="63" t="s">
        <v>321</v>
      </c>
      <c r="B116" s="64"/>
      <c r="C116" s="64"/>
      <c r="D116" s="64"/>
      <c r="E116" s="64"/>
      <c r="F116" s="64"/>
      <c r="G116" s="64"/>
      <c r="H116" s="65"/>
      <c r="I116" s="23" t="s">
        <v>359</v>
      </c>
      <c r="J116" s="66" t="s">
        <v>29</v>
      </c>
      <c r="K116" s="66"/>
      <c r="L116" s="66"/>
      <c r="M116" s="24" t="s">
        <v>110</v>
      </c>
      <c r="N116" s="67" t="s">
        <v>320</v>
      </c>
      <c r="O116" s="67"/>
      <c r="P116" s="66" t="s">
        <v>17</v>
      </c>
      <c r="Q116" s="66"/>
      <c r="R116" s="68">
        <f>R117</f>
        <v>250000</v>
      </c>
      <c r="S116" s="68"/>
      <c r="T116" s="26">
        <f>T117</f>
        <v>0</v>
      </c>
      <c r="U116" s="25">
        <f t="shared" si="3"/>
        <v>-250000</v>
      </c>
      <c r="V116" s="32">
        <f t="shared" si="2"/>
        <v>0</v>
      </c>
    </row>
    <row r="117" spans="1:22" s="33" customFormat="1" ht="24.75" customHeight="1">
      <c r="A117" s="56" t="s">
        <v>24</v>
      </c>
      <c r="B117" s="56"/>
      <c r="C117" s="56"/>
      <c r="D117" s="56"/>
      <c r="E117" s="56"/>
      <c r="F117" s="56"/>
      <c r="G117" s="56"/>
      <c r="H117" s="56"/>
      <c r="I117" s="28" t="s">
        <v>359</v>
      </c>
      <c r="J117" s="57" t="s">
        <v>29</v>
      </c>
      <c r="K117" s="57"/>
      <c r="L117" s="57"/>
      <c r="M117" s="29" t="s">
        <v>110</v>
      </c>
      <c r="N117" s="58" t="s">
        <v>320</v>
      </c>
      <c r="O117" s="58"/>
      <c r="P117" s="57">
        <v>240</v>
      </c>
      <c r="Q117" s="57"/>
      <c r="R117" s="59">
        <v>250000</v>
      </c>
      <c r="S117" s="59"/>
      <c r="T117" s="31">
        <v>0</v>
      </c>
      <c r="U117" s="30">
        <f t="shared" si="3"/>
        <v>-250000</v>
      </c>
      <c r="V117" s="32">
        <f t="shared" si="2"/>
        <v>0</v>
      </c>
    </row>
    <row r="118" spans="1:22" s="16" customFormat="1" ht="17.25" customHeight="1">
      <c r="A118" s="63" t="s">
        <v>325</v>
      </c>
      <c r="B118" s="64"/>
      <c r="C118" s="64"/>
      <c r="D118" s="64"/>
      <c r="E118" s="64"/>
      <c r="F118" s="64"/>
      <c r="G118" s="64"/>
      <c r="H118" s="65"/>
      <c r="I118" s="23" t="s">
        <v>359</v>
      </c>
      <c r="J118" s="66" t="s">
        <v>29</v>
      </c>
      <c r="K118" s="66"/>
      <c r="L118" s="66"/>
      <c r="M118" s="24" t="s">
        <v>110</v>
      </c>
      <c r="N118" s="67" t="s">
        <v>322</v>
      </c>
      <c r="O118" s="67"/>
      <c r="P118" s="66" t="s">
        <v>17</v>
      </c>
      <c r="Q118" s="66"/>
      <c r="R118" s="68">
        <f>R119</f>
        <v>20000</v>
      </c>
      <c r="S118" s="68"/>
      <c r="T118" s="26">
        <f>T119</f>
        <v>0</v>
      </c>
      <c r="U118" s="25">
        <f t="shared" si="3"/>
        <v>-20000</v>
      </c>
      <c r="V118" s="32">
        <f t="shared" si="2"/>
        <v>0</v>
      </c>
    </row>
    <row r="119" spans="1:22" s="16" customFormat="1" ht="18.75" customHeight="1">
      <c r="A119" s="63" t="s">
        <v>324</v>
      </c>
      <c r="B119" s="64"/>
      <c r="C119" s="64"/>
      <c r="D119" s="64"/>
      <c r="E119" s="64"/>
      <c r="F119" s="64"/>
      <c r="G119" s="64"/>
      <c r="H119" s="65"/>
      <c r="I119" s="23" t="s">
        <v>359</v>
      </c>
      <c r="J119" s="66" t="s">
        <v>29</v>
      </c>
      <c r="K119" s="66"/>
      <c r="L119" s="66"/>
      <c r="M119" s="24" t="s">
        <v>110</v>
      </c>
      <c r="N119" s="67" t="s">
        <v>323</v>
      </c>
      <c r="O119" s="67"/>
      <c r="P119" s="66" t="s">
        <v>17</v>
      </c>
      <c r="Q119" s="66"/>
      <c r="R119" s="68">
        <f>R120</f>
        <v>20000</v>
      </c>
      <c r="S119" s="68"/>
      <c r="T119" s="26">
        <f>T120</f>
        <v>0</v>
      </c>
      <c r="U119" s="25">
        <f t="shared" si="3"/>
        <v>-20000</v>
      </c>
      <c r="V119" s="32">
        <f t="shared" si="2"/>
        <v>0</v>
      </c>
    </row>
    <row r="120" spans="1:22" s="16" customFormat="1" ht="24.75" customHeight="1">
      <c r="A120" s="56" t="s">
        <v>24</v>
      </c>
      <c r="B120" s="56"/>
      <c r="C120" s="56"/>
      <c r="D120" s="56"/>
      <c r="E120" s="56"/>
      <c r="F120" s="56"/>
      <c r="G120" s="56"/>
      <c r="H120" s="56"/>
      <c r="I120" s="28" t="s">
        <v>359</v>
      </c>
      <c r="J120" s="57" t="s">
        <v>29</v>
      </c>
      <c r="K120" s="57"/>
      <c r="L120" s="57"/>
      <c r="M120" s="29" t="s">
        <v>110</v>
      </c>
      <c r="N120" s="58" t="s">
        <v>323</v>
      </c>
      <c r="O120" s="58"/>
      <c r="P120" s="57">
        <v>240</v>
      </c>
      <c r="Q120" s="57"/>
      <c r="R120" s="59">
        <v>20000</v>
      </c>
      <c r="S120" s="59"/>
      <c r="T120" s="31">
        <v>0</v>
      </c>
      <c r="U120" s="30">
        <f t="shared" si="3"/>
        <v>-20000</v>
      </c>
      <c r="V120" s="32">
        <f t="shared" si="2"/>
        <v>0</v>
      </c>
    </row>
    <row r="121" spans="1:28" s="16" customFormat="1" ht="26.25" customHeight="1">
      <c r="A121" s="69" t="s">
        <v>326</v>
      </c>
      <c r="B121" s="69"/>
      <c r="C121" s="69"/>
      <c r="D121" s="69"/>
      <c r="E121" s="69"/>
      <c r="F121" s="69"/>
      <c r="G121" s="69"/>
      <c r="H121" s="69"/>
      <c r="I121" s="23" t="s">
        <v>359</v>
      </c>
      <c r="J121" s="66" t="s">
        <v>29</v>
      </c>
      <c r="K121" s="66"/>
      <c r="L121" s="66"/>
      <c r="M121" s="24" t="s">
        <v>110</v>
      </c>
      <c r="N121" s="66" t="s">
        <v>115</v>
      </c>
      <c r="O121" s="66"/>
      <c r="P121" s="66" t="s">
        <v>17</v>
      </c>
      <c r="Q121" s="66"/>
      <c r="R121" s="68">
        <f>R124+R122</f>
        <v>10494633.41</v>
      </c>
      <c r="S121" s="68"/>
      <c r="T121" s="34">
        <f>T124+T122</f>
        <v>10494633.41</v>
      </c>
      <c r="U121" s="30">
        <f t="shared" si="3"/>
        <v>0</v>
      </c>
      <c r="V121" s="27">
        <f t="shared" si="2"/>
        <v>1</v>
      </c>
      <c r="AB121" s="16" t="s">
        <v>295</v>
      </c>
    </row>
    <row r="122" spans="1:28" s="33" customFormat="1" ht="30.75" customHeight="1">
      <c r="A122" s="63" t="s">
        <v>99</v>
      </c>
      <c r="B122" s="64"/>
      <c r="C122" s="64"/>
      <c r="D122" s="64"/>
      <c r="E122" s="64"/>
      <c r="F122" s="64"/>
      <c r="G122" s="64"/>
      <c r="H122" s="65"/>
      <c r="I122" s="23" t="s">
        <v>359</v>
      </c>
      <c r="J122" s="66" t="s">
        <v>29</v>
      </c>
      <c r="K122" s="66"/>
      <c r="L122" s="66"/>
      <c r="M122" s="24" t="s">
        <v>110</v>
      </c>
      <c r="N122" s="66">
        <v>1200043240</v>
      </c>
      <c r="O122" s="66"/>
      <c r="P122" s="66" t="s">
        <v>17</v>
      </c>
      <c r="Q122" s="66"/>
      <c r="R122" s="68">
        <f>R123</f>
        <v>10194633.41</v>
      </c>
      <c r="S122" s="68"/>
      <c r="T122" s="26">
        <f>T123</f>
        <v>10194633.41</v>
      </c>
      <c r="U122" s="25">
        <f t="shared" si="3"/>
        <v>0</v>
      </c>
      <c r="V122" s="27">
        <f t="shared" si="2"/>
        <v>1</v>
      </c>
      <c r="Z122" s="33" t="s">
        <v>295</v>
      </c>
      <c r="AB122" s="33" t="s">
        <v>295</v>
      </c>
    </row>
    <row r="123" spans="1:27" s="33" customFormat="1" ht="28.5" customHeight="1">
      <c r="A123" s="56" t="s">
        <v>117</v>
      </c>
      <c r="B123" s="56"/>
      <c r="C123" s="56"/>
      <c r="D123" s="56"/>
      <c r="E123" s="56"/>
      <c r="F123" s="56"/>
      <c r="G123" s="56"/>
      <c r="H123" s="56"/>
      <c r="I123" s="28" t="s">
        <v>359</v>
      </c>
      <c r="J123" s="57" t="s">
        <v>29</v>
      </c>
      <c r="K123" s="57"/>
      <c r="L123" s="57"/>
      <c r="M123" s="29" t="s">
        <v>110</v>
      </c>
      <c r="N123" s="57">
        <v>1200043240</v>
      </c>
      <c r="O123" s="57"/>
      <c r="P123" s="57" t="s">
        <v>118</v>
      </c>
      <c r="Q123" s="57"/>
      <c r="R123" s="59">
        <v>10194633.41</v>
      </c>
      <c r="S123" s="59"/>
      <c r="T123" s="31">
        <v>10194633.41</v>
      </c>
      <c r="U123" s="30">
        <f t="shared" si="3"/>
        <v>0</v>
      </c>
      <c r="V123" s="27">
        <f t="shared" si="2"/>
        <v>1</v>
      </c>
      <c r="AA123" s="33" t="s">
        <v>295</v>
      </c>
    </row>
    <row r="124" spans="1:22" s="33" customFormat="1" ht="29.25" customHeight="1">
      <c r="A124" s="69" t="s">
        <v>102</v>
      </c>
      <c r="B124" s="69"/>
      <c r="C124" s="69"/>
      <c r="D124" s="69"/>
      <c r="E124" s="69"/>
      <c r="F124" s="69"/>
      <c r="G124" s="69"/>
      <c r="H124" s="69"/>
      <c r="I124" s="23" t="s">
        <v>359</v>
      </c>
      <c r="J124" s="66" t="s">
        <v>29</v>
      </c>
      <c r="K124" s="66"/>
      <c r="L124" s="66"/>
      <c r="M124" s="24" t="s">
        <v>110</v>
      </c>
      <c r="N124" s="66" t="s">
        <v>116</v>
      </c>
      <c r="O124" s="66"/>
      <c r="P124" s="66" t="s">
        <v>17</v>
      </c>
      <c r="Q124" s="66"/>
      <c r="R124" s="68">
        <f>R125</f>
        <v>300000</v>
      </c>
      <c r="S124" s="68"/>
      <c r="T124" s="26">
        <f>T125</f>
        <v>300000</v>
      </c>
      <c r="U124" s="25">
        <f t="shared" si="3"/>
        <v>0</v>
      </c>
      <c r="V124" s="27">
        <f t="shared" si="2"/>
        <v>1</v>
      </c>
    </row>
    <row r="125" spans="1:22" s="33" customFormat="1" ht="31.5" customHeight="1">
      <c r="A125" s="56" t="s">
        <v>117</v>
      </c>
      <c r="B125" s="56"/>
      <c r="C125" s="56"/>
      <c r="D125" s="56"/>
      <c r="E125" s="56"/>
      <c r="F125" s="56"/>
      <c r="G125" s="56"/>
      <c r="H125" s="56"/>
      <c r="I125" s="28" t="s">
        <v>359</v>
      </c>
      <c r="J125" s="57" t="s">
        <v>29</v>
      </c>
      <c r="K125" s="57"/>
      <c r="L125" s="57"/>
      <c r="M125" s="29" t="s">
        <v>110</v>
      </c>
      <c r="N125" s="57" t="s">
        <v>116</v>
      </c>
      <c r="O125" s="57"/>
      <c r="P125" s="57" t="s">
        <v>118</v>
      </c>
      <c r="Q125" s="57"/>
      <c r="R125" s="59">
        <v>300000</v>
      </c>
      <c r="S125" s="59"/>
      <c r="T125" s="31">
        <v>300000</v>
      </c>
      <c r="U125" s="30">
        <f t="shared" si="3"/>
        <v>0</v>
      </c>
      <c r="V125" s="32">
        <f t="shared" si="2"/>
        <v>1</v>
      </c>
    </row>
    <row r="126" spans="1:22" s="33" customFormat="1" ht="29.25" customHeight="1">
      <c r="A126" s="63" t="s">
        <v>363</v>
      </c>
      <c r="B126" s="64"/>
      <c r="C126" s="64"/>
      <c r="D126" s="64"/>
      <c r="E126" s="64"/>
      <c r="F126" s="64"/>
      <c r="G126" s="64"/>
      <c r="H126" s="65"/>
      <c r="I126" s="23" t="s">
        <v>359</v>
      </c>
      <c r="J126" s="66" t="s">
        <v>29</v>
      </c>
      <c r="K126" s="66"/>
      <c r="L126" s="66"/>
      <c r="M126" s="24" t="s">
        <v>110</v>
      </c>
      <c r="N126" s="66">
        <v>2000044330</v>
      </c>
      <c r="O126" s="66"/>
      <c r="P126" s="66" t="s">
        <v>17</v>
      </c>
      <c r="Q126" s="66"/>
      <c r="R126" s="68">
        <f>R127</f>
        <v>1128787</v>
      </c>
      <c r="S126" s="68"/>
      <c r="T126" s="31">
        <f>T127</f>
        <v>0</v>
      </c>
      <c r="U126" s="30">
        <f t="shared" si="3"/>
        <v>-1128787</v>
      </c>
      <c r="V126" s="32">
        <f t="shared" si="2"/>
        <v>0</v>
      </c>
    </row>
    <row r="127" spans="1:22" s="16" customFormat="1" ht="23.25" customHeight="1">
      <c r="A127" s="56" t="s">
        <v>24</v>
      </c>
      <c r="B127" s="56"/>
      <c r="C127" s="56"/>
      <c r="D127" s="56"/>
      <c r="E127" s="56"/>
      <c r="F127" s="56"/>
      <c r="G127" s="56"/>
      <c r="H127" s="56"/>
      <c r="I127" s="28" t="s">
        <v>359</v>
      </c>
      <c r="J127" s="57" t="s">
        <v>29</v>
      </c>
      <c r="K127" s="57"/>
      <c r="L127" s="57"/>
      <c r="M127" s="29" t="s">
        <v>110</v>
      </c>
      <c r="N127" s="57">
        <v>2000044330</v>
      </c>
      <c r="O127" s="57"/>
      <c r="P127" s="57">
        <v>240</v>
      </c>
      <c r="Q127" s="57"/>
      <c r="R127" s="59">
        <v>1128787</v>
      </c>
      <c r="S127" s="59"/>
      <c r="T127" s="31">
        <v>0</v>
      </c>
      <c r="U127" s="30">
        <f t="shared" si="3"/>
        <v>-1128787</v>
      </c>
      <c r="V127" s="32">
        <f t="shared" si="2"/>
        <v>0</v>
      </c>
    </row>
    <row r="128" spans="1:22" s="16" customFormat="1" ht="15" customHeight="1">
      <c r="A128" s="77" t="s">
        <v>104</v>
      </c>
      <c r="B128" s="77"/>
      <c r="C128" s="77"/>
      <c r="D128" s="77"/>
      <c r="E128" s="77"/>
      <c r="F128" s="77"/>
      <c r="G128" s="77"/>
      <c r="H128" s="77"/>
      <c r="I128" s="22" t="s">
        <v>359</v>
      </c>
      <c r="J128" s="61" t="s">
        <v>45</v>
      </c>
      <c r="K128" s="61"/>
      <c r="L128" s="61"/>
      <c r="M128" s="18" t="s">
        <v>15</v>
      </c>
      <c r="N128" s="61" t="s">
        <v>16</v>
      </c>
      <c r="O128" s="61"/>
      <c r="P128" s="61" t="s">
        <v>17</v>
      </c>
      <c r="Q128" s="61"/>
      <c r="R128" s="62">
        <f>R129+R156+R182</f>
        <v>182029127.94</v>
      </c>
      <c r="S128" s="62"/>
      <c r="T128" s="19">
        <f>T129+T156+T182</f>
        <v>20119436.45</v>
      </c>
      <c r="U128" s="20">
        <f t="shared" si="3"/>
        <v>-161909691.49</v>
      </c>
      <c r="V128" s="21">
        <f t="shared" si="2"/>
        <v>0.11052866471256029</v>
      </c>
    </row>
    <row r="129" spans="1:22" s="16" customFormat="1" ht="17.25" customHeight="1">
      <c r="A129" s="77" t="s">
        <v>120</v>
      </c>
      <c r="B129" s="77"/>
      <c r="C129" s="77"/>
      <c r="D129" s="77"/>
      <c r="E129" s="77"/>
      <c r="F129" s="77"/>
      <c r="G129" s="77"/>
      <c r="H129" s="77"/>
      <c r="I129" s="22" t="s">
        <v>359</v>
      </c>
      <c r="J129" s="61" t="s">
        <v>45</v>
      </c>
      <c r="K129" s="61"/>
      <c r="L129" s="61"/>
      <c r="M129" s="18" t="s">
        <v>14</v>
      </c>
      <c r="N129" s="61" t="s">
        <v>16</v>
      </c>
      <c r="O129" s="61"/>
      <c r="P129" s="61" t="s">
        <v>17</v>
      </c>
      <c r="Q129" s="61"/>
      <c r="R129" s="78">
        <f>R130+R152</f>
        <v>100355791.32000001</v>
      </c>
      <c r="S129" s="78"/>
      <c r="T129" s="19">
        <f>T130+T152</f>
        <v>6030536.14</v>
      </c>
      <c r="U129" s="20">
        <f t="shared" si="3"/>
        <v>-94325255.18</v>
      </c>
      <c r="V129" s="21">
        <f t="shared" si="2"/>
        <v>0.060091560842469964</v>
      </c>
    </row>
    <row r="130" spans="1:22" s="16" customFormat="1" ht="24.75" customHeight="1">
      <c r="A130" s="69" t="s">
        <v>313</v>
      </c>
      <c r="B130" s="69"/>
      <c r="C130" s="69"/>
      <c r="D130" s="69"/>
      <c r="E130" s="69"/>
      <c r="F130" s="69"/>
      <c r="G130" s="69"/>
      <c r="H130" s="69"/>
      <c r="I130" s="23" t="s">
        <v>359</v>
      </c>
      <c r="J130" s="66" t="s">
        <v>45</v>
      </c>
      <c r="K130" s="66"/>
      <c r="L130" s="66"/>
      <c r="M130" s="24" t="s">
        <v>14</v>
      </c>
      <c r="N130" s="66" t="s">
        <v>121</v>
      </c>
      <c r="O130" s="66"/>
      <c r="P130" s="66" t="s">
        <v>17</v>
      </c>
      <c r="Q130" s="66"/>
      <c r="R130" s="68">
        <f>R131+R143</f>
        <v>100355791.32000001</v>
      </c>
      <c r="S130" s="68"/>
      <c r="T130" s="26">
        <f>T131+T143</f>
        <v>6030536.14</v>
      </c>
      <c r="U130" s="25">
        <f t="shared" si="3"/>
        <v>-94325255.18</v>
      </c>
      <c r="V130" s="27">
        <f t="shared" si="2"/>
        <v>0.060091560842469964</v>
      </c>
    </row>
    <row r="131" spans="1:31" s="16" customFormat="1" ht="28.5" customHeight="1">
      <c r="A131" s="69" t="s">
        <v>122</v>
      </c>
      <c r="B131" s="69"/>
      <c r="C131" s="69"/>
      <c r="D131" s="69"/>
      <c r="E131" s="69"/>
      <c r="F131" s="69"/>
      <c r="G131" s="69"/>
      <c r="H131" s="69"/>
      <c r="I131" s="23" t="s">
        <v>359</v>
      </c>
      <c r="J131" s="66" t="s">
        <v>45</v>
      </c>
      <c r="K131" s="66"/>
      <c r="L131" s="66"/>
      <c r="M131" s="24" t="s">
        <v>14</v>
      </c>
      <c r="N131" s="66" t="s">
        <v>123</v>
      </c>
      <c r="O131" s="66"/>
      <c r="P131" s="66" t="s">
        <v>17</v>
      </c>
      <c r="Q131" s="66"/>
      <c r="R131" s="68">
        <f>R132</f>
        <v>93967994.73</v>
      </c>
      <c r="S131" s="68"/>
      <c r="T131" s="26">
        <f>T132</f>
        <v>4624942.18</v>
      </c>
      <c r="U131" s="25">
        <f t="shared" si="3"/>
        <v>-89343052.55000001</v>
      </c>
      <c r="V131" s="27">
        <f t="shared" si="2"/>
        <v>0.049218270468460376</v>
      </c>
      <c r="AE131" s="16" t="s">
        <v>295</v>
      </c>
    </row>
    <row r="132" spans="1:22" s="33" customFormat="1" ht="29.25" customHeight="1">
      <c r="A132" s="69" t="s">
        <v>124</v>
      </c>
      <c r="B132" s="69"/>
      <c r="C132" s="69"/>
      <c r="D132" s="69"/>
      <c r="E132" s="69"/>
      <c r="F132" s="69"/>
      <c r="G132" s="69"/>
      <c r="H132" s="69"/>
      <c r="I132" s="23" t="s">
        <v>359</v>
      </c>
      <c r="J132" s="66" t="s">
        <v>45</v>
      </c>
      <c r="K132" s="66"/>
      <c r="L132" s="66"/>
      <c r="M132" s="24" t="s">
        <v>14</v>
      </c>
      <c r="N132" s="66" t="s">
        <v>125</v>
      </c>
      <c r="O132" s="66"/>
      <c r="P132" s="66" t="s">
        <v>17</v>
      </c>
      <c r="Q132" s="66"/>
      <c r="R132" s="68">
        <f>R137+R140+R133+R135</f>
        <v>93967994.73</v>
      </c>
      <c r="S132" s="68"/>
      <c r="T132" s="26">
        <f>T137+T140+T133+T135</f>
        <v>4624942.18</v>
      </c>
      <c r="U132" s="25">
        <f t="shared" si="3"/>
        <v>-89343052.55000001</v>
      </c>
      <c r="V132" s="27">
        <f t="shared" si="2"/>
        <v>0.049218270468460376</v>
      </c>
    </row>
    <row r="133" spans="1:22" s="16" customFormat="1" ht="36.75" customHeight="1">
      <c r="A133" s="84" t="s">
        <v>109</v>
      </c>
      <c r="B133" s="85"/>
      <c r="C133" s="85"/>
      <c r="D133" s="85"/>
      <c r="E133" s="85"/>
      <c r="F133" s="85"/>
      <c r="G133" s="85"/>
      <c r="H133" s="86"/>
      <c r="I133" s="23" t="s">
        <v>359</v>
      </c>
      <c r="J133" s="66" t="s">
        <v>45</v>
      </c>
      <c r="K133" s="66"/>
      <c r="L133" s="66"/>
      <c r="M133" s="24" t="s">
        <v>14</v>
      </c>
      <c r="N133" s="67" t="s">
        <v>327</v>
      </c>
      <c r="O133" s="67"/>
      <c r="P133" s="66" t="s">
        <v>17</v>
      </c>
      <c r="Q133" s="66"/>
      <c r="R133" s="68">
        <f>R134</f>
        <v>1100000</v>
      </c>
      <c r="S133" s="68"/>
      <c r="T133" s="26">
        <f>T134</f>
        <v>0</v>
      </c>
      <c r="U133" s="25">
        <f>T133-R133</f>
        <v>-1100000</v>
      </c>
      <c r="V133" s="27">
        <f t="shared" si="2"/>
        <v>0</v>
      </c>
    </row>
    <row r="134" spans="1:22" s="16" customFormat="1" ht="27" customHeight="1">
      <c r="A134" s="56" t="s">
        <v>24</v>
      </c>
      <c r="B134" s="56"/>
      <c r="C134" s="56"/>
      <c r="D134" s="56"/>
      <c r="E134" s="56"/>
      <c r="F134" s="56"/>
      <c r="G134" s="56"/>
      <c r="H134" s="56"/>
      <c r="I134" s="28" t="s">
        <v>359</v>
      </c>
      <c r="J134" s="57" t="s">
        <v>45</v>
      </c>
      <c r="K134" s="57"/>
      <c r="L134" s="57"/>
      <c r="M134" s="29" t="s">
        <v>14</v>
      </c>
      <c r="N134" s="58" t="s">
        <v>327</v>
      </c>
      <c r="O134" s="58"/>
      <c r="P134" s="57">
        <v>240</v>
      </c>
      <c r="Q134" s="57"/>
      <c r="R134" s="59">
        <v>1100000</v>
      </c>
      <c r="S134" s="59"/>
      <c r="T134" s="30">
        <v>0</v>
      </c>
      <c r="U134" s="30">
        <f>T134-R134</f>
        <v>-1100000</v>
      </c>
      <c r="V134" s="27">
        <f t="shared" si="2"/>
        <v>0</v>
      </c>
    </row>
    <row r="135" spans="1:22" s="16" customFormat="1" ht="39.75" customHeight="1">
      <c r="A135" s="63" t="s">
        <v>329</v>
      </c>
      <c r="B135" s="64"/>
      <c r="C135" s="64"/>
      <c r="D135" s="64"/>
      <c r="E135" s="64"/>
      <c r="F135" s="64"/>
      <c r="G135" s="64"/>
      <c r="H135" s="65"/>
      <c r="I135" s="23" t="s">
        <v>359</v>
      </c>
      <c r="J135" s="66" t="s">
        <v>45</v>
      </c>
      <c r="K135" s="66"/>
      <c r="L135" s="66"/>
      <c r="M135" s="24" t="s">
        <v>14</v>
      </c>
      <c r="N135" s="67" t="s">
        <v>328</v>
      </c>
      <c r="O135" s="67"/>
      <c r="P135" s="66" t="s">
        <v>17</v>
      </c>
      <c r="Q135" s="66"/>
      <c r="R135" s="68">
        <f>R136</f>
        <v>57894.73</v>
      </c>
      <c r="S135" s="68"/>
      <c r="T135" s="26">
        <f>T136</f>
        <v>0</v>
      </c>
      <c r="U135" s="25">
        <f>T135-R135</f>
        <v>-57894.73</v>
      </c>
      <c r="V135" s="27">
        <f t="shared" si="2"/>
        <v>0</v>
      </c>
    </row>
    <row r="136" spans="1:22" s="16" customFormat="1" ht="29.25" customHeight="1">
      <c r="A136" s="56" t="s">
        <v>24</v>
      </c>
      <c r="B136" s="56"/>
      <c r="C136" s="56"/>
      <c r="D136" s="56"/>
      <c r="E136" s="56"/>
      <c r="F136" s="56"/>
      <c r="G136" s="56"/>
      <c r="H136" s="56"/>
      <c r="I136" s="28" t="s">
        <v>359</v>
      </c>
      <c r="J136" s="57" t="s">
        <v>45</v>
      </c>
      <c r="K136" s="57"/>
      <c r="L136" s="57"/>
      <c r="M136" s="29" t="s">
        <v>14</v>
      </c>
      <c r="N136" s="58" t="s">
        <v>328</v>
      </c>
      <c r="O136" s="58"/>
      <c r="P136" s="57">
        <v>240</v>
      </c>
      <c r="Q136" s="57"/>
      <c r="R136" s="59">
        <v>57894.73</v>
      </c>
      <c r="S136" s="59"/>
      <c r="T136" s="30">
        <v>0</v>
      </c>
      <c r="U136" s="30">
        <f>T136-R136</f>
        <v>-57894.73</v>
      </c>
      <c r="V136" s="27">
        <f t="shared" si="2"/>
        <v>0</v>
      </c>
    </row>
    <row r="137" spans="1:32" s="16" customFormat="1" ht="24" customHeight="1">
      <c r="A137" s="69" t="s">
        <v>129</v>
      </c>
      <c r="B137" s="69"/>
      <c r="C137" s="69"/>
      <c r="D137" s="69"/>
      <c r="E137" s="69"/>
      <c r="F137" s="69"/>
      <c r="G137" s="69"/>
      <c r="H137" s="69"/>
      <c r="I137" s="23" t="s">
        <v>359</v>
      </c>
      <c r="J137" s="66" t="s">
        <v>45</v>
      </c>
      <c r="K137" s="66"/>
      <c r="L137" s="66"/>
      <c r="M137" s="24" t="s">
        <v>14</v>
      </c>
      <c r="N137" s="66" t="s">
        <v>134</v>
      </c>
      <c r="O137" s="66"/>
      <c r="P137" s="66" t="s">
        <v>17</v>
      </c>
      <c r="Q137" s="66"/>
      <c r="R137" s="68">
        <f>R138+R139</f>
        <v>91881900</v>
      </c>
      <c r="S137" s="68"/>
      <c r="T137" s="26">
        <f>T138+T139</f>
        <v>4578692.75</v>
      </c>
      <c r="U137" s="25">
        <f t="shared" si="3"/>
        <v>-87303207.25</v>
      </c>
      <c r="V137" s="27">
        <f t="shared" si="2"/>
        <v>0.049832369052011334</v>
      </c>
      <c r="AF137" s="16" t="s">
        <v>295</v>
      </c>
    </row>
    <row r="138" spans="1:22" s="33" customFormat="1" ht="18" customHeight="1">
      <c r="A138" s="56" t="s">
        <v>126</v>
      </c>
      <c r="B138" s="56"/>
      <c r="C138" s="56"/>
      <c r="D138" s="56"/>
      <c r="E138" s="56"/>
      <c r="F138" s="56"/>
      <c r="G138" s="56"/>
      <c r="H138" s="56"/>
      <c r="I138" s="28" t="s">
        <v>359</v>
      </c>
      <c r="J138" s="57" t="s">
        <v>45</v>
      </c>
      <c r="K138" s="57"/>
      <c r="L138" s="57"/>
      <c r="M138" s="29" t="s">
        <v>14</v>
      </c>
      <c r="N138" s="57" t="s">
        <v>134</v>
      </c>
      <c r="O138" s="57"/>
      <c r="P138" s="57" t="s">
        <v>128</v>
      </c>
      <c r="Q138" s="57"/>
      <c r="R138" s="59">
        <v>85518774</v>
      </c>
      <c r="S138" s="59"/>
      <c r="T138" s="31">
        <v>1674626.75</v>
      </c>
      <c r="U138" s="30">
        <f t="shared" si="3"/>
        <v>-83844147.25</v>
      </c>
      <c r="V138" s="32">
        <f t="shared" si="2"/>
        <v>0.019581977987663854</v>
      </c>
    </row>
    <row r="139" spans="1:22" s="33" customFormat="1" ht="19.5" customHeight="1">
      <c r="A139" s="56" t="s">
        <v>36</v>
      </c>
      <c r="B139" s="56"/>
      <c r="C139" s="56"/>
      <c r="D139" s="56"/>
      <c r="E139" s="56"/>
      <c r="F139" s="56"/>
      <c r="G139" s="56"/>
      <c r="H139" s="56"/>
      <c r="I139" s="28" t="s">
        <v>359</v>
      </c>
      <c r="J139" s="57" t="s">
        <v>45</v>
      </c>
      <c r="K139" s="57"/>
      <c r="L139" s="57"/>
      <c r="M139" s="29" t="s">
        <v>14</v>
      </c>
      <c r="N139" s="57" t="s">
        <v>134</v>
      </c>
      <c r="O139" s="57"/>
      <c r="P139" s="57" t="s">
        <v>37</v>
      </c>
      <c r="Q139" s="57"/>
      <c r="R139" s="59">
        <v>6363126</v>
      </c>
      <c r="S139" s="59"/>
      <c r="T139" s="31">
        <v>2904066</v>
      </c>
      <c r="U139" s="30">
        <f t="shared" si="3"/>
        <v>-3459060</v>
      </c>
      <c r="V139" s="32">
        <f t="shared" si="2"/>
        <v>0.45638983103587766</v>
      </c>
    </row>
    <row r="140" spans="1:27" s="16" customFormat="1" ht="16.5" customHeight="1">
      <c r="A140" s="69" t="s">
        <v>131</v>
      </c>
      <c r="B140" s="69"/>
      <c r="C140" s="69"/>
      <c r="D140" s="69"/>
      <c r="E140" s="69"/>
      <c r="F140" s="69"/>
      <c r="G140" s="69"/>
      <c r="H140" s="69"/>
      <c r="I140" s="23" t="s">
        <v>359</v>
      </c>
      <c r="J140" s="66" t="s">
        <v>45</v>
      </c>
      <c r="K140" s="66"/>
      <c r="L140" s="66"/>
      <c r="M140" s="24" t="s">
        <v>14</v>
      </c>
      <c r="N140" s="66" t="s">
        <v>136</v>
      </c>
      <c r="O140" s="66"/>
      <c r="P140" s="66" t="s">
        <v>17</v>
      </c>
      <c r="Q140" s="66"/>
      <c r="R140" s="68">
        <f>R141+R142</f>
        <v>928200</v>
      </c>
      <c r="S140" s="68"/>
      <c r="T140" s="26">
        <f>T141+T142</f>
        <v>46249.43</v>
      </c>
      <c r="U140" s="25">
        <f t="shared" si="3"/>
        <v>-881950.57</v>
      </c>
      <c r="V140" s="27">
        <f t="shared" si="2"/>
        <v>0.04982700926524456</v>
      </c>
      <c r="AA140" s="16" t="s">
        <v>295</v>
      </c>
    </row>
    <row r="141" spans="1:22" s="33" customFormat="1" ht="22.5" customHeight="1">
      <c r="A141" s="56" t="s">
        <v>126</v>
      </c>
      <c r="B141" s="56"/>
      <c r="C141" s="56"/>
      <c r="D141" s="56"/>
      <c r="E141" s="56"/>
      <c r="F141" s="56"/>
      <c r="G141" s="56"/>
      <c r="H141" s="56"/>
      <c r="I141" s="28" t="s">
        <v>359</v>
      </c>
      <c r="J141" s="57" t="s">
        <v>45</v>
      </c>
      <c r="K141" s="57"/>
      <c r="L141" s="57"/>
      <c r="M141" s="29" t="s">
        <v>14</v>
      </c>
      <c r="N141" s="57" t="s">
        <v>136</v>
      </c>
      <c r="O141" s="57"/>
      <c r="P141" s="57" t="s">
        <v>128</v>
      </c>
      <c r="Q141" s="57"/>
      <c r="R141" s="59">
        <v>863926</v>
      </c>
      <c r="S141" s="59"/>
      <c r="T141" s="31">
        <v>16915.43</v>
      </c>
      <c r="U141" s="30">
        <f t="shared" si="3"/>
        <v>-847010.57</v>
      </c>
      <c r="V141" s="32">
        <f t="shared" si="2"/>
        <v>0.019579720948321964</v>
      </c>
    </row>
    <row r="142" spans="1:28" s="33" customFormat="1" ht="0.75" customHeight="1" hidden="1">
      <c r="A142" s="56" t="s">
        <v>36</v>
      </c>
      <c r="B142" s="56"/>
      <c r="C142" s="56"/>
      <c r="D142" s="56"/>
      <c r="E142" s="56"/>
      <c r="F142" s="56"/>
      <c r="G142" s="56"/>
      <c r="H142" s="56"/>
      <c r="I142" s="28" t="s">
        <v>359</v>
      </c>
      <c r="J142" s="57" t="s">
        <v>45</v>
      </c>
      <c r="K142" s="57"/>
      <c r="L142" s="57"/>
      <c r="M142" s="29" t="s">
        <v>14</v>
      </c>
      <c r="N142" s="57" t="s">
        <v>136</v>
      </c>
      <c r="O142" s="57"/>
      <c r="P142" s="57" t="s">
        <v>37</v>
      </c>
      <c r="Q142" s="57"/>
      <c r="R142" s="59">
        <v>64274</v>
      </c>
      <c r="S142" s="59"/>
      <c r="T142" s="31">
        <v>29334</v>
      </c>
      <c r="U142" s="30">
        <f t="shared" si="3"/>
        <v>-34940</v>
      </c>
      <c r="V142" s="32">
        <f t="shared" si="2"/>
        <v>0.45638983103587766</v>
      </c>
      <c r="AB142" s="33" t="s">
        <v>295</v>
      </c>
    </row>
    <row r="143" spans="1:26" s="33" customFormat="1" ht="27.75" customHeight="1" hidden="1">
      <c r="A143" s="69" t="s">
        <v>138</v>
      </c>
      <c r="B143" s="69"/>
      <c r="C143" s="69"/>
      <c r="D143" s="69"/>
      <c r="E143" s="69"/>
      <c r="F143" s="69"/>
      <c r="G143" s="69"/>
      <c r="H143" s="69"/>
      <c r="I143" s="23" t="s">
        <v>359</v>
      </c>
      <c r="J143" s="66" t="s">
        <v>45</v>
      </c>
      <c r="K143" s="66"/>
      <c r="L143" s="66"/>
      <c r="M143" s="24" t="s">
        <v>14</v>
      </c>
      <c r="N143" s="66" t="s">
        <v>139</v>
      </c>
      <c r="O143" s="66"/>
      <c r="P143" s="66" t="s">
        <v>17</v>
      </c>
      <c r="Q143" s="66"/>
      <c r="R143" s="68">
        <f>R144+R150</f>
        <v>6387796.59</v>
      </c>
      <c r="S143" s="68"/>
      <c r="T143" s="26">
        <f>T144+T150</f>
        <v>1405593.96</v>
      </c>
      <c r="U143" s="25">
        <f t="shared" si="3"/>
        <v>-4982202.63</v>
      </c>
      <c r="V143" s="27">
        <f t="shared" si="2"/>
        <v>0.22004363166485863</v>
      </c>
      <c r="Z143" s="33" t="s">
        <v>295</v>
      </c>
    </row>
    <row r="144" spans="1:22" s="33" customFormat="1" ht="18" customHeight="1" hidden="1">
      <c r="A144" s="69" t="s">
        <v>114</v>
      </c>
      <c r="B144" s="69"/>
      <c r="C144" s="69"/>
      <c r="D144" s="69"/>
      <c r="E144" s="69"/>
      <c r="F144" s="69"/>
      <c r="G144" s="69"/>
      <c r="H144" s="69"/>
      <c r="I144" s="23" t="s">
        <v>359</v>
      </c>
      <c r="J144" s="66" t="s">
        <v>45</v>
      </c>
      <c r="K144" s="66"/>
      <c r="L144" s="66"/>
      <c r="M144" s="24" t="s">
        <v>14</v>
      </c>
      <c r="N144" s="66" t="s">
        <v>140</v>
      </c>
      <c r="O144" s="66"/>
      <c r="P144" s="66" t="s">
        <v>17</v>
      </c>
      <c r="Q144" s="66"/>
      <c r="R144" s="68">
        <f>R145+R146+R147+R148+R149</f>
        <v>3257282.59</v>
      </c>
      <c r="S144" s="68"/>
      <c r="T144" s="26">
        <f>T145+T146+T147+T148+T149</f>
        <v>368851.25</v>
      </c>
      <c r="U144" s="25">
        <f t="shared" si="3"/>
        <v>-2888431.34</v>
      </c>
      <c r="V144" s="27">
        <f t="shared" si="2"/>
        <v>0.11323894682407645</v>
      </c>
    </row>
    <row r="145" spans="1:22" s="33" customFormat="1" ht="24.75" customHeight="1" hidden="1">
      <c r="A145" s="56" t="s">
        <v>20</v>
      </c>
      <c r="B145" s="56"/>
      <c r="C145" s="56"/>
      <c r="D145" s="56"/>
      <c r="E145" s="56"/>
      <c r="F145" s="56"/>
      <c r="G145" s="56"/>
      <c r="H145" s="56"/>
      <c r="I145" s="28" t="s">
        <v>359</v>
      </c>
      <c r="J145" s="57" t="s">
        <v>45</v>
      </c>
      <c r="K145" s="57"/>
      <c r="L145" s="57"/>
      <c r="M145" s="29" t="s">
        <v>14</v>
      </c>
      <c r="N145" s="57" t="s">
        <v>140</v>
      </c>
      <c r="O145" s="57"/>
      <c r="P145" s="57" t="s">
        <v>23</v>
      </c>
      <c r="Q145" s="57"/>
      <c r="R145" s="59">
        <v>0</v>
      </c>
      <c r="S145" s="59"/>
      <c r="T145" s="31">
        <v>0</v>
      </c>
      <c r="U145" s="30">
        <f t="shared" si="3"/>
        <v>0</v>
      </c>
      <c r="V145" s="32">
        <v>0</v>
      </c>
    </row>
    <row r="146" spans="1:22" s="16" customFormat="1" ht="24" customHeight="1">
      <c r="A146" s="56" t="s">
        <v>24</v>
      </c>
      <c r="B146" s="56"/>
      <c r="C146" s="56"/>
      <c r="D146" s="56"/>
      <c r="E146" s="56"/>
      <c r="F146" s="56"/>
      <c r="G146" s="56"/>
      <c r="H146" s="56"/>
      <c r="I146" s="28" t="s">
        <v>359</v>
      </c>
      <c r="J146" s="57" t="s">
        <v>45</v>
      </c>
      <c r="K146" s="57"/>
      <c r="L146" s="57"/>
      <c r="M146" s="29" t="s">
        <v>14</v>
      </c>
      <c r="N146" s="57" t="s">
        <v>140</v>
      </c>
      <c r="O146" s="57"/>
      <c r="P146" s="57" t="s">
        <v>25</v>
      </c>
      <c r="Q146" s="57"/>
      <c r="R146" s="59">
        <v>3034060.58</v>
      </c>
      <c r="S146" s="59"/>
      <c r="T146" s="31">
        <v>238833.68</v>
      </c>
      <c r="U146" s="30">
        <f t="shared" si="3"/>
        <v>-2795226.9</v>
      </c>
      <c r="V146" s="32">
        <f t="shared" si="2"/>
        <v>0.07871750537031136</v>
      </c>
    </row>
    <row r="147" spans="1:22" s="33" customFormat="1" ht="18.75" customHeight="1">
      <c r="A147" s="56" t="s">
        <v>126</v>
      </c>
      <c r="B147" s="56"/>
      <c r="C147" s="56"/>
      <c r="D147" s="56"/>
      <c r="E147" s="56"/>
      <c r="F147" s="56"/>
      <c r="G147" s="56"/>
      <c r="H147" s="56"/>
      <c r="I147" s="28" t="s">
        <v>359</v>
      </c>
      <c r="J147" s="57" t="s">
        <v>45</v>
      </c>
      <c r="K147" s="57"/>
      <c r="L147" s="57"/>
      <c r="M147" s="29" t="s">
        <v>14</v>
      </c>
      <c r="N147" s="57" t="s">
        <v>140</v>
      </c>
      <c r="O147" s="57"/>
      <c r="P147" s="57" t="s">
        <v>128</v>
      </c>
      <c r="Q147" s="57"/>
      <c r="R147" s="59">
        <v>0</v>
      </c>
      <c r="S147" s="59"/>
      <c r="T147" s="31">
        <v>0</v>
      </c>
      <c r="U147" s="30">
        <f t="shared" si="3"/>
        <v>0</v>
      </c>
      <c r="V147" s="32">
        <v>0</v>
      </c>
    </row>
    <row r="148" spans="1:22" s="16" customFormat="1" ht="20.25" customHeight="1">
      <c r="A148" s="56" t="s">
        <v>81</v>
      </c>
      <c r="B148" s="56"/>
      <c r="C148" s="56"/>
      <c r="D148" s="56"/>
      <c r="E148" s="56"/>
      <c r="F148" s="56"/>
      <c r="G148" s="56"/>
      <c r="H148" s="56"/>
      <c r="I148" s="28" t="s">
        <v>359</v>
      </c>
      <c r="J148" s="57" t="s">
        <v>45</v>
      </c>
      <c r="K148" s="57"/>
      <c r="L148" s="57"/>
      <c r="M148" s="29" t="s">
        <v>14</v>
      </c>
      <c r="N148" s="57" t="s">
        <v>140</v>
      </c>
      <c r="O148" s="57"/>
      <c r="P148" s="57" t="s">
        <v>108</v>
      </c>
      <c r="Q148" s="57"/>
      <c r="R148" s="59">
        <v>217352.01</v>
      </c>
      <c r="S148" s="59"/>
      <c r="T148" s="31">
        <v>124147.57</v>
      </c>
      <c r="U148" s="30">
        <f t="shared" si="3"/>
        <v>-93204.44</v>
      </c>
      <c r="V148" s="32">
        <f t="shared" si="2"/>
        <v>0.571182065443057</v>
      </c>
    </row>
    <row r="149" spans="1:22" s="16" customFormat="1" ht="27" customHeight="1">
      <c r="A149" s="56" t="s">
        <v>26</v>
      </c>
      <c r="B149" s="56"/>
      <c r="C149" s="56"/>
      <c r="D149" s="56"/>
      <c r="E149" s="56"/>
      <c r="F149" s="56"/>
      <c r="G149" s="56"/>
      <c r="H149" s="56"/>
      <c r="I149" s="28" t="s">
        <v>359</v>
      </c>
      <c r="J149" s="57" t="s">
        <v>45</v>
      </c>
      <c r="K149" s="57"/>
      <c r="L149" s="57"/>
      <c r="M149" s="29" t="s">
        <v>14</v>
      </c>
      <c r="N149" s="57" t="s">
        <v>140</v>
      </c>
      <c r="O149" s="57"/>
      <c r="P149" s="57">
        <v>830</v>
      </c>
      <c r="Q149" s="57"/>
      <c r="R149" s="59">
        <v>5870</v>
      </c>
      <c r="S149" s="59"/>
      <c r="T149" s="31">
        <v>5870</v>
      </c>
      <c r="U149" s="30">
        <f>T149-R149</f>
        <v>0</v>
      </c>
      <c r="V149" s="32">
        <f aca="true" t="shared" si="4" ref="V149:V166">T149/R149</f>
        <v>1</v>
      </c>
    </row>
    <row r="150" spans="1:22" s="16" customFormat="1" ht="21" customHeight="1">
      <c r="A150" s="69" t="s">
        <v>143</v>
      </c>
      <c r="B150" s="69"/>
      <c r="C150" s="69"/>
      <c r="D150" s="69"/>
      <c r="E150" s="69"/>
      <c r="F150" s="69"/>
      <c r="G150" s="69"/>
      <c r="H150" s="69"/>
      <c r="I150" s="23" t="s">
        <v>359</v>
      </c>
      <c r="J150" s="66" t="s">
        <v>45</v>
      </c>
      <c r="K150" s="66"/>
      <c r="L150" s="66"/>
      <c r="M150" s="24" t="s">
        <v>14</v>
      </c>
      <c r="N150" s="66" t="s">
        <v>144</v>
      </c>
      <c r="O150" s="66"/>
      <c r="P150" s="66" t="s">
        <v>17</v>
      </c>
      <c r="Q150" s="66"/>
      <c r="R150" s="68">
        <f>R151</f>
        <v>3130514</v>
      </c>
      <c r="S150" s="68"/>
      <c r="T150" s="26">
        <f>T151</f>
        <v>1036742.71</v>
      </c>
      <c r="U150" s="25">
        <f t="shared" si="3"/>
        <v>-2093771.29</v>
      </c>
      <c r="V150" s="27">
        <f t="shared" si="4"/>
        <v>0.3311733185029679</v>
      </c>
    </row>
    <row r="151" spans="1:26" s="16" customFormat="1" ht="29.25" customHeight="1">
      <c r="A151" s="56" t="s">
        <v>24</v>
      </c>
      <c r="B151" s="56"/>
      <c r="C151" s="56"/>
      <c r="D151" s="56"/>
      <c r="E151" s="56"/>
      <c r="F151" s="56"/>
      <c r="G151" s="56"/>
      <c r="H151" s="56"/>
      <c r="I151" s="28" t="s">
        <v>359</v>
      </c>
      <c r="J151" s="57" t="s">
        <v>45</v>
      </c>
      <c r="K151" s="57"/>
      <c r="L151" s="57"/>
      <c r="M151" s="29" t="s">
        <v>14</v>
      </c>
      <c r="N151" s="57" t="s">
        <v>144</v>
      </c>
      <c r="O151" s="57"/>
      <c r="P151" s="57" t="s">
        <v>25</v>
      </c>
      <c r="Q151" s="57"/>
      <c r="R151" s="59">
        <v>3130514</v>
      </c>
      <c r="S151" s="59"/>
      <c r="T151" s="31">
        <v>1036742.71</v>
      </c>
      <c r="U151" s="30">
        <f t="shared" si="3"/>
        <v>-2093771.29</v>
      </c>
      <c r="V151" s="32">
        <f t="shared" si="4"/>
        <v>0.3311733185029679</v>
      </c>
      <c r="Z151" s="16" t="s">
        <v>295</v>
      </c>
    </row>
    <row r="152" spans="1:27" s="16" customFormat="1" ht="30" customHeight="1">
      <c r="A152" s="63" t="s">
        <v>298</v>
      </c>
      <c r="B152" s="64"/>
      <c r="C152" s="64"/>
      <c r="D152" s="64"/>
      <c r="E152" s="64"/>
      <c r="F152" s="64"/>
      <c r="G152" s="64"/>
      <c r="H152" s="65"/>
      <c r="I152" s="23" t="s">
        <v>359</v>
      </c>
      <c r="J152" s="66" t="s">
        <v>45</v>
      </c>
      <c r="K152" s="66"/>
      <c r="L152" s="66"/>
      <c r="M152" s="24" t="s">
        <v>14</v>
      </c>
      <c r="N152" s="67" t="s">
        <v>100</v>
      </c>
      <c r="O152" s="67"/>
      <c r="P152" s="66" t="s">
        <v>17</v>
      </c>
      <c r="Q152" s="66"/>
      <c r="R152" s="68">
        <f>R153</f>
        <v>0</v>
      </c>
      <c r="S152" s="68"/>
      <c r="T152" s="31">
        <f>T153</f>
        <v>0</v>
      </c>
      <c r="U152" s="30">
        <f t="shared" si="3"/>
        <v>0</v>
      </c>
      <c r="V152" s="32">
        <v>0</v>
      </c>
      <c r="AA152" s="16" t="s">
        <v>295</v>
      </c>
    </row>
    <row r="153" spans="1:22" s="33" customFormat="1" ht="27.75" customHeight="1">
      <c r="A153" s="63" t="s">
        <v>90</v>
      </c>
      <c r="B153" s="64"/>
      <c r="C153" s="64"/>
      <c r="D153" s="64"/>
      <c r="E153" s="64"/>
      <c r="F153" s="64"/>
      <c r="G153" s="64"/>
      <c r="H153" s="65"/>
      <c r="I153" s="23" t="s">
        <v>359</v>
      </c>
      <c r="J153" s="66" t="s">
        <v>45</v>
      </c>
      <c r="K153" s="66"/>
      <c r="L153" s="66"/>
      <c r="M153" s="24" t="s">
        <v>14</v>
      </c>
      <c r="N153" s="67" t="s">
        <v>101</v>
      </c>
      <c r="O153" s="67"/>
      <c r="P153" s="66" t="s">
        <v>17</v>
      </c>
      <c r="Q153" s="66"/>
      <c r="R153" s="68">
        <f>R154</f>
        <v>0</v>
      </c>
      <c r="S153" s="68"/>
      <c r="T153" s="31">
        <f>T154</f>
        <v>0</v>
      </c>
      <c r="U153" s="30">
        <f t="shared" si="3"/>
        <v>0</v>
      </c>
      <c r="V153" s="32">
        <v>0</v>
      </c>
    </row>
    <row r="154" spans="1:22" s="16" customFormat="1" ht="21.75" customHeight="1">
      <c r="A154" s="63" t="s">
        <v>299</v>
      </c>
      <c r="B154" s="64"/>
      <c r="C154" s="64"/>
      <c r="D154" s="64"/>
      <c r="E154" s="64"/>
      <c r="F154" s="64"/>
      <c r="G154" s="64"/>
      <c r="H154" s="65"/>
      <c r="I154" s="23" t="s">
        <v>359</v>
      </c>
      <c r="J154" s="66" t="s">
        <v>45</v>
      </c>
      <c r="K154" s="66"/>
      <c r="L154" s="66"/>
      <c r="M154" s="24" t="s">
        <v>14</v>
      </c>
      <c r="N154" s="67" t="s">
        <v>297</v>
      </c>
      <c r="O154" s="67"/>
      <c r="P154" s="66" t="s">
        <v>17</v>
      </c>
      <c r="Q154" s="66"/>
      <c r="R154" s="68">
        <f>R155</f>
        <v>0</v>
      </c>
      <c r="S154" s="68"/>
      <c r="T154" s="31">
        <f>T155</f>
        <v>0</v>
      </c>
      <c r="U154" s="30">
        <f t="shared" si="3"/>
        <v>0</v>
      </c>
      <c r="V154" s="32">
        <v>0</v>
      </c>
    </row>
    <row r="155" spans="1:22" s="16" customFormat="1" ht="22.5" customHeight="1">
      <c r="A155" s="56" t="s">
        <v>24</v>
      </c>
      <c r="B155" s="56"/>
      <c r="C155" s="56"/>
      <c r="D155" s="56"/>
      <c r="E155" s="56"/>
      <c r="F155" s="56"/>
      <c r="G155" s="56"/>
      <c r="H155" s="56"/>
      <c r="I155" s="28" t="s">
        <v>359</v>
      </c>
      <c r="J155" s="57" t="s">
        <v>45</v>
      </c>
      <c r="K155" s="57"/>
      <c r="L155" s="57"/>
      <c r="M155" s="29" t="s">
        <v>14</v>
      </c>
      <c r="N155" s="58" t="s">
        <v>297</v>
      </c>
      <c r="O155" s="58"/>
      <c r="P155" s="57">
        <v>240</v>
      </c>
      <c r="Q155" s="57"/>
      <c r="R155" s="68">
        <v>0</v>
      </c>
      <c r="S155" s="68"/>
      <c r="T155" s="31">
        <v>0</v>
      </c>
      <c r="U155" s="30">
        <f t="shared" si="3"/>
        <v>0</v>
      </c>
      <c r="V155" s="32">
        <v>0</v>
      </c>
    </row>
    <row r="156" spans="1:22" s="33" customFormat="1" ht="16.5" customHeight="1">
      <c r="A156" s="77" t="s">
        <v>119</v>
      </c>
      <c r="B156" s="77"/>
      <c r="C156" s="77"/>
      <c r="D156" s="77"/>
      <c r="E156" s="77"/>
      <c r="F156" s="77"/>
      <c r="G156" s="77"/>
      <c r="H156" s="77"/>
      <c r="I156" s="22" t="s">
        <v>359</v>
      </c>
      <c r="J156" s="61" t="s">
        <v>45</v>
      </c>
      <c r="K156" s="61"/>
      <c r="L156" s="61"/>
      <c r="M156" s="18" t="s">
        <v>77</v>
      </c>
      <c r="N156" s="61" t="s">
        <v>16</v>
      </c>
      <c r="O156" s="61"/>
      <c r="P156" s="61" t="s">
        <v>17</v>
      </c>
      <c r="Q156" s="61"/>
      <c r="R156" s="78">
        <f>R157+R172</f>
        <v>71135016.93</v>
      </c>
      <c r="S156" s="78"/>
      <c r="T156" s="19">
        <f>T157+T172</f>
        <v>12611811.81</v>
      </c>
      <c r="U156" s="20">
        <f t="shared" si="3"/>
        <v>-58523205.120000005</v>
      </c>
      <c r="V156" s="41">
        <f t="shared" si="4"/>
        <v>0.17729400166461728</v>
      </c>
    </row>
    <row r="157" spans="1:22" s="16" customFormat="1" ht="24.75" customHeight="1">
      <c r="A157" s="69" t="s">
        <v>313</v>
      </c>
      <c r="B157" s="69"/>
      <c r="C157" s="69"/>
      <c r="D157" s="69"/>
      <c r="E157" s="69"/>
      <c r="F157" s="69"/>
      <c r="G157" s="69"/>
      <c r="H157" s="69"/>
      <c r="I157" s="23" t="s">
        <v>359</v>
      </c>
      <c r="J157" s="66" t="s">
        <v>45</v>
      </c>
      <c r="K157" s="66"/>
      <c r="L157" s="66"/>
      <c r="M157" s="24" t="s">
        <v>77</v>
      </c>
      <c r="N157" s="66" t="s">
        <v>121</v>
      </c>
      <c r="O157" s="66"/>
      <c r="P157" s="66" t="s">
        <v>17</v>
      </c>
      <c r="Q157" s="66"/>
      <c r="R157" s="68">
        <f>R158</f>
        <v>38301405.980000004</v>
      </c>
      <c r="S157" s="68"/>
      <c r="T157" s="26">
        <f>T158</f>
        <v>12611811.81</v>
      </c>
      <c r="U157" s="25">
        <f t="shared" si="3"/>
        <v>-25689594.17</v>
      </c>
      <c r="V157" s="27">
        <f t="shared" si="4"/>
        <v>0.32927803790246135</v>
      </c>
    </row>
    <row r="158" spans="1:22" s="16" customFormat="1" ht="24.75" customHeight="1">
      <c r="A158" s="69" t="s">
        <v>138</v>
      </c>
      <c r="B158" s="69"/>
      <c r="C158" s="69"/>
      <c r="D158" s="69"/>
      <c r="E158" s="69"/>
      <c r="F158" s="69"/>
      <c r="G158" s="69"/>
      <c r="H158" s="69"/>
      <c r="I158" s="23" t="s">
        <v>359</v>
      </c>
      <c r="J158" s="66" t="s">
        <v>45</v>
      </c>
      <c r="K158" s="66"/>
      <c r="L158" s="66"/>
      <c r="M158" s="24" t="s">
        <v>77</v>
      </c>
      <c r="N158" s="66" t="s">
        <v>139</v>
      </c>
      <c r="O158" s="66"/>
      <c r="P158" s="66" t="s">
        <v>17</v>
      </c>
      <c r="Q158" s="66"/>
      <c r="R158" s="68">
        <f>R159+R161+R163+R167+R169</f>
        <v>38301405.980000004</v>
      </c>
      <c r="S158" s="68"/>
      <c r="T158" s="26">
        <f>T159+T161+T163+T167+T169</f>
        <v>12611811.81</v>
      </c>
      <c r="U158" s="25">
        <f t="shared" si="3"/>
        <v>-25689594.17</v>
      </c>
      <c r="V158" s="27">
        <f t="shared" si="4"/>
        <v>0.32927803790246135</v>
      </c>
    </row>
    <row r="159" spans="1:22" s="33" customFormat="1" ht="29.25" customHeight="1">
      <c r="A159" s="69" t="s">
        <v>147</v>
      </c>
      <c r="B159" s="69"/>
      <c r="C159" s="69"/>
      <c r="D159" s="69"/>
      <c r="E159" s="69"/>
      <c r="F159" s="69"/>
      <c r="G159" s="69"/>
      <c r="H159" s="69"/>
      <c r="I159" s="23" t="s">
        <v>359</v>
      </c>
      <c r="J159" s="66" t="s">
        <v>45</v>
      </c>
      <c r="K159" s="66"/>
      <c r="L159" s="66"/>
      <c r="M159" s="24" t="s">
        <v>77</v>
      </c>
      <c r="N159" s="67" t="s">
        <v>330</v>
      </c>
      <c r="O159" s="67"/>
      <c r="P159" s="66" t="s">
        <v>17</v>
      </c>
      <c r="Q159" s="66"/>
      <c r="R159" s="68">
        <f>R160</f>
        <v>4040000</v>
      </c>
      <c r="S159" s="68"/>
      <c r="T159" s="26">
        <f>T160</f>
        <v>0</v>
      </c>
      <c r="U159" s="25">
        <f t="shared" si="3"/>
        <v>-4040000</v>
      </c>
      <c r="V159" s="27">
        <f t="shared" si="4"/>
        <v>0</v>
      </c>
    </row>
    <row r="160" spans="1:22" s="16" customFormat="1" ht="27" customHeight="1">
      <c r="A160" s="56" t="s">
        <v>24</v>
      </c>
      <c r="B160" s="56"/>
      <c r="C160" s="56"/>
      <c r="D160" s="56"/>
      <c r="E160" s="56"/>
      <c r="F160" s="56"/>
      <c r="G160" s="56"/>
      <c r="H160" s="56"/>
      <c r="I160" s="28" t="s">
        <v>359</v>
      </c>
      <c r="J160" s="57" t="s">
        <v>45</v>
      </c>
      <c r="K160" s="57"/>
      <c r="L160" s="57"/>
      <c r="M160" s="29" t="s">
        <v>77</v>
      </c>
      <c r="N160" s="58" t="s">
        <v>330</v>
      </c>
      <c r="O160" s="58"/>
      <c r="P160" s="57">
        <v>240</v>
      </c>
      <c r="Q160" s="57"/>
      <c r="R160" s="59">
        <v>4040000</v>
      </c>
      <c r="S160" s="59"/>
      <c r="T160" s="31">
        <v>0</v>
      </c>
      <c r="U160" s="30">
        <f t="shared" si="3"/>
        <v>-4040000</v>
      </c>
      <c r="V160" s="32">
        <f t="shared" si="4"/>
        <v>0</v>
      </c>
    </row>
    <row r="161" spans="1:22" s="16" customFormat="1" ht="21.75" customHeight="1">
      <c r="A161" s="69" t="s">
        <v>127</v>
      </c>
      <c r="B161" s="69"/>
      <c r="C161" s="69"/>
      <c r="D161" s="69"/>
      <c r="E161" s="69"/>
      <c r="F161" s="69"/>
      <c r="G161" s="69"/>
      <c r="H161" s="69"/>
      <c r="I161" s="23" t="s">
        <v>359</v>
      </c>
      <c r="J161" s="66" t="s">
        <v>45</v>
      </c>
      <c r="K161" s="66"/>
      <c r="L161" s="66"/>
      <c r="M161" s="24" t="s">
        <v>77</v>
      </c>
      <c r="N161" s="66" t="s">
        <v>148</v>
      </c>
      <c r="O161" s="66"/>
      <c r="P161" s="66" t="s">
        <v>17</v>
      </c>
      <c r="Q161" s="66"/>
      <c r="R161" s="68">
        <f>R162</f>
        <v>24500000</v>
      </c>
      <c r="S161" s="68"/>
      <c r="T161" s="26">
        <f>T162</f>
        <v>12500000</v>
      </c>
      <c r="U161" s="25">
        <f t="shared" si="3"/>
        <v>-12000000</v>
      </c>
      <c r="V161" s="32">
        <f t="shared" si="4"/>
        <v>0.5102040816326531</v>
      </c>
    </row>
    <row r="162" spans="1:22" s="16" customFormat="1" ht="27.75" customHeight="1">
      <c r="A162" s="56" t="s">
        <v>117</v>
      </c>
      <c r="B162" s="56"/>
      <c r="C162" s="56"/>
      <c r="D162" s="56"/>
      <c r="E162" s="56"/>
      <c r="F162" s="56"/>
      <c r="G162" s="56"/>
      <c r="H162" s="56"/>
      <c r="I162" s="28" t="s">
        <v>359</v>
      </c>
      <c r="J162" s="57" t="s">
        <v>45</v>
      </c>
      <c r="K162" s="57"/>
      <c r="L162" s="57"/>
      <c r="M162" s="29" t="s">
        <v>77</v>
      </c>
      <c r="N162" s="57" t="s">
        <v>148</v>
      </c>
      <c r="O162" s="57"/>
      <c r="P162" s="57" t="s">
        <v>118</v>
      </c>
      <c r="Q162" s="57"/>
      <c r="R162" s="59">
        <v>24500000</v>
      </c>
      <c r="S162" s="59"/>
      <c r="T162" s="31">
        <v>12500000</v>
      </c>
      <c r="U162" s="30">
        <f t="shared" si="3"/>
        <v>-12000000</v>
      </c>
      <c r="V162" s="32">
        <f t="shared" si="4"/>
        <v>0.5102040816326531</v>
      </c>
    </row>
    <row r="163" spans="1:29" s="16" customFormat="1" ht="17.25" customHeight="1">
      <c r="A163" s="69" t="s">
        <v>149</v>
      </c>
      <c r="B163" s="69"/>
      <c r="C163" s="69"/>
      <c r="D163" s="69"/>
      <c r="E163" s="69"/>
      <c r="F163" s="69"/>
      <c r="G163" s="69"/>
      <c r="H163" s="69"/>
      <c r="I163" s="23" t="s">
        <v>359</v>
      </c>
      <c r="J163" s="66" t="s">
        <v>45</v>
      </c>
      <c r="K163" s="66"/>
      <c r="L163" s="66"/>
      <c r="M163" s="24" t="s">
        <v>77</v>
      </c>
      <c r="N163" s="66" t="s">
        <v>150</v>
      </c>
      <c r="O163" s="66"/>
      <c r="P163" s="66" t="s">
        <v>17</v>
      </c>
      <c r="Q163" s="66"/>
      <c r="R163" s="68">
        <f>R164+R166+R165</f>
        <v>9761405.98</v>
      </c>
      <c r="S163" s="68"/>
      <c r="T163" s="26">
        <f>T164+T166+T165</f>
        <v>111811.81</v>
      </c>
      <c r="U163" s="25">
        <f t="shared" si="3"/>
        <v>-9649594.17</v>
      </c>
      <c r="V163" s="32">
        <f t="shared" si="4"/>
        <v>0.011454477995187328</v>
      </c>
      <c r="AC163" s="16" t="s">
        <v>295</v>
      </c>
    </row>
    <row r="164" spans="1:22" s="16" customFormat="1" ht="28.5" customHeight="1">
      <c r="A164" s="56" t="s">
        <v>24</v>
      </c>
      <c r="B164" s="56"/>
      <c r="C164" s="56"/>
      <c r="D164" s="56"/>
      <c r="E164" s="56"/>
      <c r="F164" s="56"/>
      <c r="G164" s="56"/>
      <c r="H164" s="56"/>
      <c r="I164" s="28" t="s">
        <v>359</v>
      </c>
      <c r="J164" s="57" t="s">
        <v>45</v>
      </c>
      <c r="K164" s="57"/>
      <c r="L164" s="57"/>
      <c r="M164" s="29" t="s">
        <v>77</v>
      </c>
      <c r="N164" s="57" t="s">
        <v>150</v>
      </c>
      <c r="O164" s="57"/>
      <c r="P164" s="57" t="s">
        <v>25</v>
      </c>
      <c r="Q164" s="57"/>
      <c r="R164" s="59">
        <v>9602391.98</v>
      </c>
      <c r="S164" s="59"/>
      <c r="T164" s="31">
        <v>105239.81</v>
      </c>
      <c r="U164" s="30">
        <f t="shared" si="3"/>
        <v>-9497152.17</v>
      </c>
      <c r="V164" s="32">
        <f t="shared" si="4"/>
        <v>0.010959749426933932</v>
      </c>
    </row>
    <row r="165" spans="1:22" s="16" customFormat="1" ht="20.25" customHeight="1">
      <c r="A165" s="56" t="s">
        <v>126</v>
      </c>
      <c r="B165" s="56"/>
      <c r="C165" s="56"/>
      <c r="D165" s="56"/>
      <c r="E165" s="56"/>
      <c r="F165" s="56"/>
      <c r="G165" s="56"/>
      <c r="H165" s="56"/>
      <c r="I165" s="28" t="s">
        <v>359</v>
      </c>
      <c r="J165" s="57" t="s">
        <v>45</v>
      </c>
      <c r="K165" s="57"/>
      <c r="L165" s="57"/>
      <c r="M165" s="29" t="s">
        <v>77</v>
      </c>
      <c r="N165" s="57" t="s">
        <v>150</v>
      </c>
      <c r="O165" s="57"/>
      <c r="P165" s="57">
        <v>410</v>
      </c>
      <c r="Q165" s="57"/>
      <c r="R165" s="59">
        <v>147000</v>
      </c>
      <c r="S165" s="59"/>
      <c r="T165" s="31">
        <v>0</v>
      </c>
      <c r="U165" s="30">
        <f>T165-R165</f>
        <v>-147000</v>
      </c>
      <c r="V165" s="32">
        <f t="shared" si="4"/>
        <v>0</v>
      </c>
    </row>
    <row r="166" spans="1:22" s="16" customFormat="1" ht="19.5" customHeight="1">
      <c r="A166" s="56" t="s">
        <v>36</v>
      </c>
      <c r="B166" s="56"/>
      <c r="C166" s="56"/>
      <c r="D166" s="56"/>
      <c r="E166" s="56"/>
      <c r="F166" s="56"/>
      <c r="G166" s="56"/>
      <c r="H166" s="56"/>
      <c r="I166" s="28" t="s">
        <v>359</v>
      </c>
      <c r="J166" s="57" t="s">
        <v>45</v>
      </c>
      <c r="K166" s="57"/>
      <c r="L166" s="57"/>
      <c r="M166" s="29" t="s">
        <v>77</v>
      </c>
      <c r="N166" s="57" t="s">
        <v>150</v>
      </c>
      <c r="O166" s="57"/>
      <c r="P166" s="57" t="s">
        <v>37</v>
      </c>
      <c r="Q166" s="57"/>
      <c r="R166" s="59">
        <v>12014</v>
      </c>
      <c r="S166" s="59"/>
      <c r="T166" s="31">
        <v>6572</v>
      </c>
      <c r="U166" s="30">
        <f t="shared" si="3"/>
        <v>-5442</v>
      </c>
      <c r="V166" s="32">
        <f t="shared" si="4"/>
        <v>0.5470284667887465</v>
      </c>
    </row>
    <row r="167" spans="1:29" s="16" customFormat="1" ht="27.75" customHeight="1">
      <c r="A167" s="69" t="s">
        <v>130</v>
      </c>
      <c r="B167" s="69"/>
      <c r="C167" s="69"/>
      <c r="D167" s="69"/>
      <c r="E167" s="69"/>
      <c r="F167" s="69"/>
      <c r="G167" s="69"/>
      <c r="H167" s="69"/>
      <c r="I167" s="23" t="s">
        <v>359</v>
      </c>
      <c r="J167" s="66" t="s">
        <v>45</v>
      </c>
      <c r="K167" s="66"/>
      <c r="L167" s="66"/>
      <c r="M167" s="24" t="s">
        <v>77</v>
      </c>
      <c r="N167" s="66" t="s">
        <v>152</v>
      </c>
      <c r="O167" s="66"/>
      <c r="P167" s="66" t="s">
        <v>17</v>
      </c>
      <c r="Q167" s="66"/>
      <c r="R167" s="68">
        <f>R168</f>
        <v>0</v>
      </c>
      <c r="S167" s="68"/>
      <c r="T167" s="26">
        <f>T168</f>
        <v>0</v>
      </c>
      <c r="U167" s="25">
        <f t="shared" si="3"/>
        <v>0</v>
      </c>
      <c r="V167" s="32">
        <v>0</v>
      </c>
      <c r="AC167" s="16" t="s">
        <v>295</v>
      </c>
    </row>
    <row r="168" spans="1:22" s="16" customFormat="1" ht="23.25" customHeight="1">
      <c r="A168" s="56" t="s">
        <v>117</v>
      </c>
      <c r="B168" s="56"/>
      <c r="C168" s="56"/>
      <c r="D168" s="56"/>
      <c r="E168" s="56"/>
      <c r="F168" s="56"/>
      <c r="G168" s="56"/>
      <c r="H168" s="56"/>
      <c r="I168" s="28" t="s">
        <v>359</v>
      </c>
      <c r="J168" s="57" t="s">
        <v>45</v>
      </c>
      <c r="K168" s="57"/>
      <c r="L168" s="57"/>
      <c r="M168" s="29" t="s">
        <v>77</v>
      </c>
      <c r="N168" s="57" t="s">
        <v>152</v>
      </c>
      <c r="O168" s="57"/>
      <c r="P168" s="57" t="s">
        <v>118</v>
      </c>
      <c r="Q168" s="57"/>
      <c r="R168" s="59">
        <v>0</v>
      </c>
      <c r="S168" s="59"/>
      <c r="T168" s="31">
        <v>0</v>
      </c>
      <c r="U168" s="30">
        <f t="shared" si="3"/>
        <v>0</v>
      </c>
      <c r="V168" s="32">
        <v>0</v>
      </c>
    </row>
    <row r="169" spans="1:22" s="16" customFormat="1" ht="26.25" customHeight="1">
      <c r="A169" s="69" t="s">
        <v>153</v>
      </c>
      <c r="B169" s="69"/>
      <c r="C169" s="69"/>
      <c r="D169" s="69"/>
      <c r="E169" s="69"/>
      <c r="F169" s="69"/>
      <c r="G169" s="69"/>
      <c r="H169" s="69"/>
      <c r="I169" s="23" t="s">
        <v>359</v>
      </c>
      <c r="J169" s="66" t="s">
        <v>45</v>
      </c>
      <c r="K169" s="66"/>
      <c r="L169" s="66"/>
      <c r="M169" s="24" t="s">
        <v>77</v>
      </c>
      <c r="N169" s="66" t="s">
        <v>154</v>
      </c>
      <c r="O169" s="66"/>
      <c r="P169" s="66" t="s">
        <v>17</v>
      </c>
      <c r="Q169" s="66"/>
      <c r="R169" s="68">
        <f>R170+R171</f>
        <v>0</v>
      </c>
      <c r="S169" s="68"/>
      <c r="T169" s="26">
        <f>T170+T171</f>
        <v>0</v>
      </c>
      <c r="U169" s="25">
        <f t="shared" si="3"/>
        <v>0</v>
      </c>
      <c r="V169" s="27">
        <v>0</v>
      </c>
    </row>
    <row r="170" spans="1:22" s="16" customFormat="1" ht="22.5" customHeight="1">
      <c r="A170" s="56" t="s">
        <v>24</v>
      </c>
      <c r="B170" s="56"/>
      <c r="C170" s="56"/>
      <c r="D170" s="56"/>
      <c r="E170" s="56"/>
      <c r="F170" s="56"/>
      <c r="G170" s="56"/>
      <c r="H170" s="56"/>
      <c r="I170" s="28" t="s">
        <v>359</v>
      </c>
      <c r="J170" s="57" t="s">
        <v>45</v>
      </c>
      <c r="K170" s="57"/>
      <c r="L170" s="57"/>
      <c r="M170" s="29" t="s">
        <v>77</v>
      </c>
      <c r="N170" s="57" t="s">
        <v>154</v>
      </c>
      <c r="O170" s="57"/>
      <c r="P170" s="57" t="s">
        <v>25</v>
      </c>
      <c r="Q170" s="57"/>
      <c r="R170" s="83">
        <v>0</v>
      </c>
      <c r="S170" s="83"/>
      <c r="T170" s="31">
        <v>0</v>
      </c>
      <c r="U170" s="30">
        <f aca="true" t="shared" si="5" ref="U170:U251">T170-R170</f>
        <v>0</v>
      </c>
      <c r="V170" s="32">
        <v>0</v>
      </c>
    </row>
    <row r="171" spans="1:28" s="16" customFormat="1" ht="18" customHeight="1">
      <c r="A171" s="56" t="s">
        <v>126</v>
      </c>
      <c r="B171" s="56"/>
      <c r="C171" s="56"/>
      <c r="D171" s="56"/>
      <c r="E171" s="56"/>
      <c r="F171" s="56"/>
      <c r="G171" s="56"/>
      <c r="H171" s="56"/>
      <c r="I171" s="28" t="s">
        <v>359</v>
      </c>
      <c r="J171" s="57" t="s">
        <v>45</v>
      </c>
      <c r="K171" s="57"/>
      <c r="L171" s="57"/>
      <c r="M171" s="29" t="s">
        <v>77</v>
      </c>
      <c r="N171" s="57" t="s">
        <v>154</v>
      </c>
      <c r="O171" s="57"/>
      <c r="P171" s="57" t="s">
        <v>128</v>
      </c>
      <c r="Q171" s="57"/>
      <c r="R171" s="59">
        <v>0</v>
      </c>
      <c r="S171" s="59"/>
      <c r="T171" s="31">
        <v>0</v>
      </c>
      <c r="U171" s="30">
        <f t="shared" si="5"/>
        <v>0</v>
      </c>
      <c r="V171" s="32">
        <v>0</v>
      </c>
      <c r="AB171" s="16" t="s">
        <v>295</v>
      </c>
    </row>
    <row r="172" spans="1:22" s="16" customFormat="1" ht="23.25" customHeight="1">
      <c r="A172" s="69" t="s">
        <v>298</v>
      </c>
      <c r="B172" s="69"/>
      <c r="C172" s="69"/>
      <c r="D172" s="69"/>
      <c r="E172" s="69"/>
      <c r="F172" s="69"/>
      <c r="G172" s="69"/>
      <c r="H172" s="69"/>
      <c r="I172" s="23" t="s">
        <v>359</v>
      </c>
      <c r="J172" s="66" t="s">
        <v>45</v>
      </c>
      <c r="K172" s="66"/>
      <c r="L172" s="66"/>
      <c r="M172" s="24" t="s">
        <v>77</v>
      </c>
      <c r="N172" s="66" t="s">
        <v>100</v>
      </c>
      <c r="O172" s="66"/>
      <c r="P172" s="66" t="s">
        <v>17</v>
      </c>
      <c r="Q172" s="66"/>
      <c r="R172" s="68">
        <f>R173</f>
        <v>32833610.95</v>
      </c>
      <c r="S172" s="68"/>
      <c r="T172" s="26">
        <f>T173</f>
        <v>0</v>
      </c>
      <c r="U172" s="25">
        <f t="shared" si="5"/>
        <v>-32833610.95</v>
      </c>
      <c r="V172" s="27">
        <f aca="true" t="shared" si="6" ref="V172:V246">T172/R172</f>
        <v>0</v>
      </c>
    </row>
    <row r="173" spans="1:28" s="16" customFormat="1" ht="22.5" customHeight="1">
      <c r="A173" s="69" t="s">
        <v>90</v>
      </c>
      <c r="B173" s="69"/>
      <c r="C173" s="69"/>
      <c r="D173" s="69"/>
      <c r="E173" s="69"/>
      <c r="F173" s="69"/>
      <c r="G173" s="69"/>
      <c r="H173" s="69"/>
      <c r="I173" s="23" t="s">
        <v>359</v>
      </c>
      <c r="J173" s="66" t="s">
        <v>45</v>
      </c>
      <c r="K173" s="66"/>
      <c r="L173" s="66"/>
      <c r="M173" s="24" t="s">
        <v>77</v>
      </c>
      <c r="N173" s="66" t="s">
        <v>101</v>
      </c>
      <c r="O173" s="66"/>
      <c r="P173" s="66" t="s">
        <v>17</v>
      </c>
      <c r="Q173" s="66"/>
      <c r="R173" s="68">
        <f>R176+R178+R180+R174</f>
        <v>32833610.95</v>
      </c>
      <c r="S173" s="68"/>
      <c r="T173" s="26">
        <f>T176+T178+T180+T174</f>
        <v>0</v>
      </c>
      <c r="U173" s="25">
        <f t="shared" si="5"/>
        <v>-32833610.95</v>
      </c>
      <c r="V173" s="27">
        <f t="shared" si="6"/>
        <v>0</v>
      </c>
      <c r="AB173" s="16" t="s">
        <v>295</v>
      </c>
    </row>
    <row r="174" spans="1:22" s="16" customFormat="1" ht="23.25" customHeight="1">
      <c r="A174" s="63" t="s">
        <v>132</v>
      </c>
      <c r="B174" s="64"/>
      <c r="C174" s="64"/>
      <c r="D174" s="64"/>
      <c r="E174" s="64"/>
      <c r="F174" s="64"/>
      <c r="G174" s="64"/>
      <c r="H174" s="65"/>
      <c r="I174" s="23" t="s">
        <v>359</v>
      </c>
      <c r="J174" s="66" t="s">
        <v>45</v>
      </c>
      <c r="K174" s="66"/>
      <c r="L174" s="66"/>
      <c r="M174" s="24" t="s">
        <v>77</v>
      </c>
      <c r="N174" s="67" t="s">
        <v>364</v>
      </c>
      <c r="O174" s="67"/>
      <c r="P174" s="66" t="s">
        <v>17</v>
      </c>
      <c r="Q174" s="66"/>
      <c r="R174" s="68">
        <f>R175</f>
        <v>3269202</v>
      </c>
      <c r="S174" s="68"/>
      <c r="T174" s="26">
        <f>T175</f>
        <v>0</v>
      </c>
      <c r="U174" s="25">
        <f t="shared" si="5"/>
        <v>-3269202</v>
      </c>
      <c r="V174" s="27">
        <f t="shared" si="6"/>
        <v>0</v>
      </c>
    </row>
    <row r="175" spans="1:22" s="16" customFormat="1" ht="25.5" customHeight="1">
      <c r="A175" s="56" t="s">
        <v>24</v>
      </c>
      <c r="B175" s="56"/>
      <c r="C175" s="56"/>
      <c r="D175" s="56"/>
      <c r="E175" s="56"/>
      <c r="F175" s="56"/>
      <c r="G175" s="56"/>
      <c r="H175" s="56"/>
      <c r="I175" s="28" t="s">
        <v>359</v>
      </c>
      <c r="J175" s="57" t="s">
        <v>45</v>
      </c>
      <c r="K175" s="57"/>
      <c r="L175" s="57"/>
      <c r="M175" s="29" t="s">
        <v>77</v>
      </c>
      <c r="N175" s="58" t="s">
        <v>364</v>
      </c>
      <c r="O175" s="58"/>
      <c r="P175" s="57" t="s">
        <v>25</v>
      </c>
      <c r="Q175" s="57"/>
      <c r="R175" s="59">
        <v>3269202</v>
      </c>
      <c r="S175" s="59"/>
      <c r="T175" s="26">
        <v>0</v>
      </c>
      <c r="U175" s="25">
        <f t="shared" si="5"/>
        <v>-3269202</v>
      </c>
      <c r="V175" s="27">
        <f t="shared" si="6"/>
        <v>0</v>
      </c>
    </row>
    <row r="176" spans="1:22" s="16" customFormat="1" ht="24" customHeight="1">
      <c r="A176" s="69" t="s">
        <v>133</v>
      </c>
      <c r="B176" s="69"/>
      <c r="C176" s="69"/>
      <c r="D176" s="69"/>
      <c r="E176" s="69"/>
      <c r="F176" s="69"/>
      <c r="G176" s="69"/>
      <c r="H176" s="69"/>
      <c r="I176" s="23" t="s">
        <v>359</v>
      </c>
      <c r="J176" s="66" t="s">
        <v>45</v>
      </c>
      <c r="K176" s="66"/>
      <c r="L176" s="66"/>
      <c r="M176" s="24" t="s">
        <v>77</v>
      </c>
      <c r="N176" s="66" t="s">
        <v>155</v>
      </c>
      <c r="O176" s="66"/>
      <c r="P176" s="66" t="s">
        <v>17</v>
      </c>
      <c r="Q176" s="66"/>
      <c r="R176" s="68">
        <f>R177</f>
        <v>2968975</v>
      </c>
      <c r="S176" s="68"/>
      <c r="T176" s="26">
        <f>T177</f>
        <v>0</v>
      </c>
      <c r="U176" s="25">
        <f t="shared" si="5"/>
        <v>-2968975</v>
      </c>
      <c r="V176" s="27">
        <f t="shared" si="6"/>
        <v>0</v>
      </c>
    </row>
    <row r="177" spans="1:22" s="33" customFormat="1" ht="24.75" customHeight="1">
      <c r="A177" s="56" t="s">
        <v>24</v>
      </c>
      <c r="B177" s="56"/>
      <c r="C177" s="56"/>
      <c r="D177" s="56"/>
      <c r="E177" s="56"/>
      <c r="F177" s="56"/>
      <c r="G177" s="56"/>
      <c r="H177" s="56"/>
      <c r="I177" s="28" t="s">
        <v>359</v>
      </c>
      <c r="J177" s="57" t="s">
        <v>45</v>
      </c>
      <c r="K177" s="57"/>
      <c r="L177" s="57"/>
      <c r="M177" s="29" t="s">
        <v>77</v>
      </c>
      <c r="N177" s="57" t="s">
        <v>155</v>
      </c>
      <c r="O177" s="57"/>
      <c r="P177" s="57" t="s">
        <v>25</v>
      </c>
      <c r="Q177" s="57"/>
      <c r="R177" s="59">
        <v>2968975</v>
      </c>
      <c r="S177" s="59"/>
      <c r="T177" s="31">
        <v>0</v>
      </c>
      <c r="U177" s="30">
        <f t="shared" si="5"/>
        <v>-2968975</v>
      </c>
      <c r="V177" s="32">
        <f t="shared" si="6"/>
        <v>0</v>
      </c>
    </row>
    <row r="178" spans="1:22" s="33" customFormat="1" ht="17.25" customHeight="1">
      <c r="A178" s="63" t="s">
        <v>299</v>
      </c>
      <c r="B178" s="64"/>
      <c r="C178" s="64"/>
      <c r="D178" s="64"/>
      <c r="E178" s="64"/>
      <c r="F178" s="64"/>
      <c r="G178" s="64"/>
      <c r="H178" s="65"/>
      <c r="I178" s="23" t="s">
        <v>359</v>
      </c>
      <c r="J178" s="66" t="s">
        <v>45</v>
      </c>
      <c r="K178" s="66"/>
      <c r="L178" s="66"/>
      <c r="M178" s="24" t="s">
        <v>77</v>
      </c>
      <c r="N178" s="67" t="s">
        <v>297</v>
      </c>
      <c r="O178" s="67"/>
      <c r="P178" s="66" t="s">
        <v>17</v>
      </c>
      <c r="Q178" s="66"/>
      <c r="R178" s="68">
        <f>R179</f>
        <v>25000000</v>
      </c>
      <c r="S178" s="68"/>
      <c r="T178" s="26">
        <f>T179</f>
        <v>0</v>
      </c>
      <c r="U178" s="25">
        <f>T178-R178</f>
        <v>-25000000</v>
      </c>
      <c r="V178" s="32">
        <f t="shared" si="6"/>
        <v>0</v>
      </c>
    </row>
    <row r="179" spans="1:22" s="33" customFormat="1" ht="24" customHeight="1">
      <c r="A179" s="56" t="s">
        <v>24</v>
      </c>
      <c r="B179" s="56"/>
      <c r="C179" s="56"/>
      <c r="D179" s="56"/>
      <c r="E179" s="56"/>
      <c r="F179" s="56"/>
      <c r="G179" s="56"/>
      <c r="H179" s="56"/>
      <c r="I179" s="28" t="s">
        <v>359</v>
      </c>
      <c r="J179" s="57" t="s">
        <v>45</v>
      </c>
      <c r="K179" s="57"/>
      <c r="L179" s="57"/>
      <c r="M179" s="29" t="s">
        <v>77</v>
      </c>
      <c r="N179" s="58" t="s">
        <v>297</v>
      </c>
      <c r="O179" s="58"/>
      <c r="P179" s="57" t="s">
        <v>25</v>
      </c>
      <c r="Q179" s="57"/>
      <c r="R179" s="59">
        <v>25000000</v>
      </c>
      <c r="S179" s="59"/>
      <c r="T179" s="31">
        <v>0</v>
      </c>
      <c r="U179" s="30">
        <f>T179-R179</f>
        <v>-25000000</v>
      </c>
      <c r="V179" s="32">
        <f t="shared" si="6"/>
        <v>0</v>
      </c>
    </row>
    <row r="180" spans="1:22" s="16" customFormat="1" ht="21.75" customHeight="1">
      <c r="A180" s="63" t="s">
        <v>332</v>
      </c>
      <c r="B180" s="64"/>
      <c r="C180" s="64"/>
      <c r="D180" s="64"/>
      <c r="E180" s="64"/>
      <c r="F180" s="64"/>
      <c r="G180" s="64"/>
      <c r="H180" s="65"/>
      <c r="I180" s="23" t="s">
        <v>359</v>
      </c>
      <c r="J180" s="66" t="s">
        <v>45</v>
      </c>
      <c r="K180" s="66"/>
      <c r="L180" s="66"/>
      <c r="M180" s="24" t="s">
        <v>77</v>
      </c>
      <c r="N180" s="67" t="s">
        <v>331</v>
      </c>
      <c r="O180" s="67"/>
      <c r="P180" s="66" t="s">
        <v>17</v>
      </c>
      <c r="Q180" s="66"/>
      <c r="R180" s="68">
        <f>R181</f>
        <v>1595433.95</v>
      </c>
      <c r="S180" s="68"/>
      <c r="T180" s="26">
        <f>T181</f>
        <v>0</v>
      </c>
      <c r="U180" s="25">
        <f>T180-R180</f>
        <v>-1595433.95</v>
      </c>
      <c r="V180" s="32">
        <f t="shared" si="6"/>
        <v>0</v>
      </c>
    </row>
    <row r="181" spans="1:22" s="33" customFormat="1" ht="27.75" customHeight="1">
      <c r="A181" s="56" t="s">
        <v>24</v>
      </c>
      <c r="B181" s="56"/>
      <c r="C181" s="56"/>
      <c r="D181" s="56"/>
      <c r="E181" s="56"/>
      <c r="F181" s="56"/>
      <c r="G181" s="56"/>
      <c r="H181" s="56"/>
      <c r="I181" s="28" t="s">
        <v>359</v>
      </c>
      <c r="J181" s="57" t="s">
        <v>45</v>
      </c>
      <c r="K181" s="57"/>
      <c r="L181" s="57"/>
      <c r="M181" s="29" t="s">
        <v>77</v>
      </c>
      <c r="N181" s="58" t="s">
        <v>331</v>
      </c>
      <c r="O181" s="58"/>
      <c r="P181" s="57" t="s">
        <v>25</v>
      </c>
      <c r="Q181" s="57"/>
      <c r="R181" s="59">
        <v>1595433.95</v>
      </c>
      <c r="S181" s="59"/>
      <c r="T181" s="31">
        <v>0</v>
      </c>
      <c r="U181" s="30">
        <f>T181-R181</f>
        <v>-1595433.95</v>
      </c>
      <c r="V181" s="32">
        <f t="shared" si="6"/>
        <v>0</v>
      </c>
    </row>
    <row r="182" spans="1:22" s="16" customFormat="1" ht="16.5" customHeight="1">
      <c r="A182" s="77" t="s">
        <v>135</v>
      </c>
      <c r="B182" s="77"/>
      <c r="C182" s="77"/>
      <c r="D182" s="77"/>
      <c r="E182" s="77"/>
      <c r="F182" s="77"/>
      <c r="G182" s="77"/>
      <c r="H182" s="77"/>
      <c r="I182" s="22" t="s">
        <v>359</v>
      </c>
      <c r="J182" s="61" t="s">
        <v>45</v>
      </c>
      <c r="K182" s="61"/>
      <c r="L182" s="61"/>
      <c r="M182" s="18" t="s">
        <v>19</v>
      </c>
      <c r="N182" s="61" t="s">
        <v>16</v>
      </c>
      <c r="O182" s="61"/>
      <c r="P182" s="61" t="s">
        <v>17</v>
      </c>
      <c r="Q182" s="61"/>
      <c r="R182" s="78">
        <f>R183</f>
        <v>10538319.690000001</v>
      </c>
      <c r="S182" s="78"/>
      <c r="T182" s="19">
        <f>T183</f>
        <v>1477088.5</v>
      </c>
      <c r="U182" s="20">
        <f t="shared" si="5"/>
        <v>-9061231.190000001</v>
      </c>
      <c r="V182" s="21">
        <f t="shared" si="6"/>
        <v>0.14016356909362274</v>
      </c>
    </row>
    <row r="183" spans="1:22" s="33" customFormat="1" ht="24" customHeight="1">
      <c r="A183" s="69" t="s">
        <v>313</v>
      </c>
      <c r="B183" s="69"/>
      <c r="C183" s="69"/>
      <c r="D183" s="69"/>
      <c r="E183" s="69"/>
      <c r="F183" s="69"/>
      <c r="G183" s="69"/>
      <c r="H183" s="69"/>
      <c r="I183" s="23" t="s">
        <v>359</v>
      </c>
      <c r="J183" s="66" t="s">
        <v>45</v>
      </c>
      <c r="K183" s="66"/>
      <c r="L183" s="66"/>
      <c r="M183" s="24" t="s">
        <v>19</v>
      </c>
      <c r="N183" s="66" t="s">
        <v>121</v>
      </c>
      <c r="O183" s="66"/>
      <c r="P183" s="66" t="s">
        <v>17</v>
      </c>
      <c r="Q183" s="66"/>
      <c r="R183" s="68">
        <f>R184</f>
        <v>10538319.690000001</v>
      </c>
      <c r="S183" s="68"/>
      <c r="T183" s="26">
        <f>T184</f>
        <v>1477088.5</v>
      </c>
      <c r="U183" s="25">
        <f t="shared" si="5"/>
        <v>-9061231.190000001</v>
      </c>
      <c r="V183" s="27">
        <f t="shared" si="6"/>
        <v>0.14016356909362274</v>
      </c>
    </row>
    <row r="184" spans="1:22" s="16" customFormat="1" ht="20.25" customHeight="1">
      <c r="A184" s="69" t="s">
        <v>156</v>
      </c>
      <c r="B184" s="69"/>
      <c r="C184" s="69"/>
      <c r="D184" s="69"/>
      <c r="E184" s="69"/>
      <c r="F184" s="69"/>
      <c r="G184" s="69"/>
      <c r="H184" s="69"/>
      <c r="I184" s="23" t="s">
        <v>359</v>
      </c>
      <c r="J184" s="66" t="s">
        <v>45</v>
      </c>
      <c r="K184" s="66"/>
      <c r="L184" s="66"/>
      <c r="M184" s="24" t="s">
        <v>19</v>
      </c>
      <c r="N184" s="66" t="s">
        <v>157</v>
      </c>
      <c r="O184" s="66"/>
      <c r="P184" s="66" t="s">
        <v>17</v>
      </c>
      <c r="Q184" s="66"/>
      <c r="R184" s="68">
        <f>R189+R193+R196+R185+R187</f>
        <v>10538319.690000001</v>
      </c>
      <c r="S184" s="68"/>
      <c r="T184" s="26">
        <f>T189+T193+T196+T185+T187</f>
        <v>1477088.5</v>
      </c>
      <c r="U184" s="25">
        <f t="shared" si="5"/>
        <v>-9061231.190000001</v>
      </c>
      <c r="V184" s="27">
        <f t="shared" si="6"/>
        <v>0.14016356909362274</v>
      </c>
    </row>
    <row r="185" spans="1:22" s="16" customFormat="1" ht="29.25" customHeight="1">
      <c r="A185" s="63" t="s">
        <v>366</v>
      </c>
      <c r="B185" s="64"/>
      <c r="C185" s="64"/>
      <c r="D185" s="64"/>
      <c r="E185" s="64"/>
      <c r="F185" s="64"/>
      <c r="G185" s="64"/>
      <c r="H185" s="65"/>
      <c r="I185" s="23" t="s">
        <v>359</v>
      </c>
      <c r="J185" s="66" t="s">
        <v>45</v>
      </c>
      <c r="K185" s="66"/>
      <c r="L185" s="66"/>
      <c r="M185" s="24" t="s">
        <v>19</v>
      </c>
      <c r="N185" s="67" t="s">
        <v>365</v>
      </c>
      <c r="O185" s="67"/>
      <c r="P185" s="66" t="s">
        <v>17</v>
      </c>
      <c r="Q185" s="66"/>
      <c r="R185" s="68">
        <f>R186</f>
        <v>706400</v>
      </c>
      <c r="S185" s="68"/>
      <c r="T185" s="26">
        <f>T186</f>
        <v>0</v>
      </c>
      <c r="U185" s="25">
        <f t="shared" si="5"/>
        <v>-706400</v>
      </c>
      <c r="V185" s="27">
        <f t="shared" si="6"/>
        <v>0</v>
      </c>
    </row>
    <row r="186" spans="1:22" s="16" customFormat="1" ht="27.75" customHeight="1">
      <c r="A186" s="56" t="s">
        <v>24</v>
      </c>
      <c r="B186" s="56"/>
      <c r="C186" s="56"/>
      <c r="D186" s="56"/>
      <c r="E186" s="56"/>
      <c r="F186" s="56"/>
      <c r="G186" s="56"/>
      <c r="H186" s="56"/>
      <c r="I186" s="28" t="s">
        <v>359</v>
      </c>
      <c r="J186" s="57" t="s">
        <v>45</v>
      </c>
      <c r="K186" s="57"/>
      <c r="L186" s="57"/>
      <c r="M186" s="29" t="s">
        <v>19</v>
      </c>
      <c r="N186" s="58" t="s">
        <v>365</v>
      </c>
      <c r="O186" s="58"/>
      <c r="P186" s="57">
        <v>240</v>
      </c>
      <c r="Q186" s="57"/>
      <c r="R186" s="59">
        <v>706400</v>
      </c>
      <c r="S186" s="59"/>
      <c r="T186" s="26">
        <v>0</v>
      </c>
      <c r="U186" s="25">
        <f t="shared" si="5"/>
        <v>-706400</v>
      </c>
      <c r="V186" s="27">
        <f t="shared" si="6"/>
        <v>0</v>
      </c>
    </row>
    <row r="187" spans="1:29" s="16" customFormat="1" ht="27" customHeight="1">
      <c r="A187" s="63" t="s">
        <v>368</v>
      </c>
      <c r="B187" s="64"/>
      <c r="C187" s="64"/>
      <c r="D187" s="64"/>
      <c r="E187" s="64"/>
      <c r="F187" s="64"/>
      <c r="G187" s="64"/>
      <c r="H187" s="65"/>
      <c r="I187" s="23" t="s">
        <v>359</v>
      </c>
      <c r="J187" s="66" t="s">
        <v>45</v>
      </c>
      <c r="K187" s="66"/>
      <c r="L187" s="66"/>
      <c r="M187" s="24" t="s">
        <v>19</v>
      </c>
      <c r="N187" s="67" t="s">
        <v>367</v>
      </c>
      <c r="O187" s="67"/>
      <c r="P187" s="66" t="s">
        <v>17</v>
      </c>
      <c r="Q187" s="66"/>
      <c r="R187" s="68">
        <f>R188</f>
        <v>302743</v>
      </c>
      <c r="S187" s="68"/>
      <c r="T187" s="26">
        <f>T188</f>
        <v>0</v>
      </c>
      <c r="U187" s="25">
        <f t="shared" si="5"/>
        <v>-302743</v>
      </c>
      <c r="V187" s="27">
        <f t="shared" si="6"/>
        <v>0</v>
      </c>
      <c r="AC187" s="16" t="s">
        <v>295</v>
      </c>
    </row>
    <row r="188" spans="1:29" s="16" customFormat="1" ht="27.75" customHeight="1">
      <c r="A188" s="56" t="s">
        <v>24</v>
      </c>
      <c r="B188" s="56"/>
      <c r="C188" s="56"/>
      <c r="D188" s="56"/>
      <c r="E188" s="56"/>
      <c r="F188" s="56"/>
      <c r="G188" s="56"/>
      <c r="H188" s="56"/>
      <c r="I188" s="28" t="s">
        <v>359</v>
      </c>
      <c r="J188" s="57" t="s">
        <v>45</v>
      </c>
      <c r="K188" s="57"/>
      <c r="L188" s="57"/>
      <c r="M188" s="29" t="s">
        <v>19</v>
      </c>
      <c r="N188" s="58" t="s">
        <v>367</v>
      </c>
      <c r="O188" s="58"/>
      <c r="P188" s="57">
        <v>240</v>
      </c>
      <c r="Q188" s="57"/>
      <c r="R188" s="59">
        <v>302743</v>
      </c>
      <c r="S188" s="59"/>
      <c r="T188" s="26">
        <v>0</v>
      </c>
      <c r="U188" s="25">
        <f t="shared" si="5"/>
        <v>-302743</v>
      </c>
      <c r="V188" s="27">
        <f t="shared" si="6"/>
        <v>0</v>
      </c>
      <c r="AC188" s="16" t="s">
        <v>295</v>
      </c>
    </row>
    <row r="189" spans="1:22" s="16" customFormat="1" ht="22.5" customHeight="1">
      <c r="A189" s="69" t="s">
        <v>137</v>
      </c>
      <c r="B189" s="69"/>
      <c r="C189" s="69"/>
      <c r="D189" s="69"/>
      <c r="E189" s="69"/>
      <c r="F189" s="69"/>
      <c r="G189" s="69"/>
      <c r="H189" s="69"/>
      <c r="I189" s="23" t="s">
        <v>359</v>
      </c>
      <c r="J189" s="66" t="s">
        <v>45</v>
      </c>
      <c r="K189" s="66"/>
      <c r="L189" s="66"/>
      <c r="M189" s="24" t="s">
        <v>19</v>
      </c>
      <c r="N189" s="66" t="s">
        <v>158</v>
      </c>
      <c r="O189" s="66"/>
      <c r="P189" s="66" t="s">
        <v>17</v>
      </c>
      <c r="Q189" s="66"/>
      <c r="R189" s="68">
        <f>R190+R191+R192</f>
        <v>3248872.79</v>
      </c>
      <c r="S189" s="68"/>
      <c r="T189" s="26">
        <f>T190+T191+T192</f>
        <v>1313731.37</v>
      </c>
      <c r="U189" s="25">
        <f t="shared" si="5"/>
        <v>-1935141.42</v>
      </c>
      <c r="V189" s="27">
        <f t="shared" si="6"/>
        <v>0.4043652844899477</v>
      </c>
    </row>
    <row r="190" spans="1:22" s="33" customFormat="1" ht="18" customHeight="1">
      <c r="A190" s="56" t="s">
        <v>56</v>
      </c>
      <c r="B190" s="56"/>
      <c r="C190" s="56"/>
      <c r="D190" s="56"/>
      <c r="E190" s="56"/>
      <c r="F190" s="56"/>
      <c r="G190" s="56"/>
      <c r="H190" s="56"/>
      <c r="I190" s="28" t="s">
        <v>359</v>
      </c>
      <c r="J190" s="57" t="s">
        <v>45</v>
      </c>
      <c r="K190" s="57"/>
      <c r="L190" s="57"/>
      <c r="M190" s="29" t="s">
        <v>19</v>
      </c>
      <c r="N190" s="57" t="s">
        <v>158</v>
      </c>
      <c r="O190" s="57"/>
      <c r="P190" s="57" t="s">
        <v>57</v>
      </c>
      <c r="Q190" s="57"/>
      <c r="R190" s="59">
        <v>1764267.79</v>
      </c>
      <c r="S190" s="59"/>
      <c r="T190" s="31">
        <v>691046.77</v>
      </c>
      <c r="U190" s="30">
        <f t="shared" si="5"/>
        <v>-1073221.02</v>
      </c>
      <c r="V190" s="32">
        <f t="shared" si="6"/>
        <v>0.3916904077243285</v>
      </c>
    </row>
    <row r="191" spans="1:22" s="16" customFormat="1" ht="24.75" customHeight="1">
      <c r="A191" s="56" t="s">
        <v>24</v>
      </c>
      <c r="B191" s="56"/>
      <c r="C191" s="56"/>
      <c r="D191" s="56"/>
      <c r="E191" s="56"/>
      <c r="F191" s="56"/>
      <c r="G191" s="56"/>
      <c r="H191" s="56"/>
      <c r="I191" s="28" t="s">
        <v>359</v>
      </c>
      <c r="J191" s="57" t="s">
        <v>45</v>
      </c>
      <c r="K191" s="57"/>
      <c r="L191" s="57"/>
      <c r="M191" s="29" t="s">
        <v>19</v>
      </c>
      <c r="N191" s="57" t="s">
        <v>158</v>
      </c>
      <c r="O191" s="57"/>
      <c r="P191" s="57" t="s">
        <v>25</v>
      </c>
      <c r="Q191" s="57"/>
      <c r="R191" s="59">
        <v>497785</v>
      </c>
      <c r="S191" s="59"/>
      <c r="T191" s="31">
        <v>99229.6</v>
      </c>
      <c r="U191" s="30">
        <f t="shared" si="5"/>
        <v>-398555.4</v>
      </c>
      <c r="V191" s="32">
        <f t="shared" si="6"/>
        <v>0.19934228632843498</v>
      </c>
    </row>
    <row r="192" spans="1:22" s="33" customFormat="1" ht="21.75" customHeight="1">
      <c r="A192" s="56" t="s">
        <v>81</v>
      </c>
      <c r="B192" s="56"/>
      <c r="C192" s="56"/>
      <c r="D192" s="56"/>
      <c r="E192" s="56"/>
      <c r="F192" s="56"/>
      <c r="G192" s="56"/>
      <c r="H192" s="56"/>
      <c r="I192" s="28" t="s">
        <v>359</v>
      </c>
      <c r="J192" s="57" t="s">
        <v>45</v>
      </c>
      <c r="K192" s="57"/>
      <c r="L192" s="57"/>
      <c r="M192" s="29" t="s">
        <v>19</v>
      </c>
      <c r="N192" s="57" t="s">
        <v>158</v>
      </c>
      <c r="O192" s="57"/>
      <c r="P192" s="57" t="s">
        <v>108</v>
      </c>
      <c r="Q192" s="57"/>
      <c r="R192" s="59">
        <v>986820</v>
      </c>
      <c r="S192" s="59"/>
      <c r="T192" s="31">
        <v>523455</v>
      </c>
      <c r="U192" s="30">
        <f t="shared" si="5"/>
        <v>-463365</v>
      </c>
      <c r="V192" s="32">
        <f t="shared" si="6"/>
        <v>0.5304462819967167</v>
      </c>
    </row>
    <row r="193" spans="1:26" s="16" customFormat="1" ht="26.25" customHeight="1">
      <c r="A193" s="69" t="s">
        <v>159</v>
      </c>
      <c r="B193" s="69"/>
      <c r="C193" s="69"/>
      <c r="D193" s="69"/>
      <c r="E193" s="69"/>
      <c r="F193" s="69"/>
      <c r="G193" s="69"/>
      <c r="H193" s="69"/>
      <c r="I193" s="23" t="s">
        <v>359</v>
      </c>
      <c r="J193" s="66" t="s">
        <v>45</v>
      </c>
      <c r="K193" s="66"/>
      <c r="L193" s="66"/>
      <c r="M193" s="24" t="s">
        <v>19</v>
      </c>
      <c r="N193" s="66" t="s">
        <v>160</v>
      </c>
      <c r="O193" s="66"/>
      <c r="P193" s="66" t="s">
        <v>17</v>
      </c>
      <c r="Q193" s="66"/>
      <c r="R193" s="68">
        <f>R194+R195</f>
        <v>4506045.9</v>
      </c>
      <c r="S193" s="68"/>
      <c r="T193" s="26">
        <f>T194+T195</f>
        <v>163357.13</v>
      </c>
      <c r="U193" s="25">
        <f t="shared" si="5"/>
        <v>-4342688.7700000005</v>
      </c>
      <c r="V193" s="27">
        <f t="shared" si="6"/>
        <v>0.036252877495100526</v>
      </c>
      <c r="Z193" s="16" t="s">
        <v>295</v>
      </c>
    </row>
    <row r="194" spans="1:22" s="33" customFormat="1" ht="26.25" customHeight="1">
      <c r="A194" s="56" t="s">
        <v>24</v>
      </c>
      <c r="B194" s="56"/>
      <c r="C194" s="56"/>
      <c r="D194" s="56"/>
      <c r="E194" s="56"/>
      <c r="F194" s="56"/>
      <c r="G194" s="56"/>
      <c r="H194" s="56"/>
      <c r="I194" s="28" t="s">
        <v>359</v>
      </c>
      <c r="J194" s="57" t="s">
        <v>45</v>
      </c>
      <c r="K194" s="57"/>
      <c r="L194" s="57"/>
      <c r="M194" s="29" t="s">
        <v>19</v>
      </c>
      <c r="N194" s="57" t="s">
        <v>160</v>
      </c>
      <c r="O194" s="57"/>
      <c r="P194" s="57" t="s">
        <v>25</v>
      </c>
      <c r="Q194" s="57"/>
      <c r="R194" s="59">
        <v>4366843.98</v>
      </c>
      <c r="S194" s="59"/>
      <c r="T194" s="31">
        <v>113644.49</v>
      </c>
      <c r="U194" s="30">
        <f t="shared" si="5"/>
        <v>-4253199.49</v>
      </c>
      <c r="V194" s="32">
        <f t="shared" si="6"/>
        <v>0.0260243989756648</v>
      </c>
    </row>
    <row r="195" spans="1:28" s="33" customFormat="1" ht="15" customHeight="1">
      <c r="A195" s="56" t="s">
        <v>81</v>
      </c>
      <c r="B195" s="56"/>
      <c r="C195" s="56"/>
      <c r="D195" s="56"/>
      <c r="E195" s="56"/>
      <c r="F195" s="56"/>
      <c r="G195" s="56"/>
      <c r="H195" s="56"/>
      <c r="I195" s="28" t="s">
        <v>359</v>
      </c>
      <c r="J195" s="57" t="s">
        <v>45</v>
      </c>
      <c r="K195" s="57"/>
      <c r="L195" s="57"/>
      <c r="M195" s="29" t="s">
        <v>19</v>
      </c>
      <c r="N195" s="57" t="s">
        <v>160</v>
      </c>
      <c r="O195" s="57"/>
      <c r="P195" s="57">
        <v>540</v>
      </c>
      <c r="Q195" s="57"/>
      <c r="R195" s="59">
        <v>139201.92</v>
      </c>
      <c r="S195" s="59"/>
      <c r="T195" s="31">
        <v>49712.64</v>
      </c>
      <c r="U195" s="30">
        <f>T195-R195</f>
        <v>-89489.28000000001</v>
      </c>
      <c r="V195" s="32">
        <f t="shared" si="6"/>
        <v>0.3571261086053985</v>
      </c>
      <c r="AB195" s="33" t="s">
        <v>295</v>
      </c>
    </row>
    <row r="196" spans="1:30" s="33" customFormat="1" ht="26.25" customHeight="1">
      <c r="A196" s="69" t="s">
        <v>162</v>
      </c>
      <c r="B196" s="69"/>
      <c r="C196" s="69"/>
      <c r="D196" s="69"/>
      <c r="E196" s="69"/>
      <c r="F196" s="69"/>
      <c r="G196" s="69"/>
      <c r="H196" s="69"/>
      <c r="I196" s="23" t="s">
        <v>359</v>
      </c>
      <c r="J196" s="66" t="s">
        <v>45</v>
      </c>
      <c r="K196" s="66"/>
      <c r="L196" s="66"/>
      <c r="M196" s="24" t="s">
        <v>19</v>
      </c>
      <c r="N196" s="66" t="s">
        <v>333</v>
      </c>
      <c r="O196" s="66"/>
      <c r="P196" s="66" t="s">
        <v>17</v>
      </c>
      <c r="Q196" s="66"/>
      <c r="R196" s="68">
        <f>R197</f>
        <v>1774258</v>
      </c>
      <c r="S196" s="68"/>
      <c r="T196" s="26">
        <f>T197</f>
        <v>0</v>
      </c>
      <c r="U196" s="25">
        <f t="shared" si="5"/>
        <v>-1774258</v>
      </c>
      <c r="V196" s="27">
        <f t="shared" si="6"/>
        <v>0</v>
      </c>
      <c r="AD196" s="33" t="s">
        <v>295</v>
      </c>
    </row>
    <row r="197" spans="1:22" s="33" customFormat="1" ht="26.25" customHeight="1">
      <c r="A197" s="56" t="s">
        <v>24</v>
      </c>
      <c r="B197" s="56"/>
      <c r="C197" s="56"/>
      <c r="D197" s="56"/>
      <c r="E197" s="56"/>
      <c r="F197" s="56"/>
      <c r="G197" s="56"/>
      <c r="H197" s="56"/>
      <c r="I197" s="28" t="s">
        <v>359</v>
      </c>
      <c r="J197" s="57" t="s">
        <v>45</v>
      </c>
      <c r="K197" s="57"/>
      <c r="L197" s="57"/>
      <c r="M197" s="29" t="s">
        <v>19</v>
      </c>
      <c r="N197" s="57" t="s">
        <v>333</v>
      </c>
      <c r="O197" s="57"/>
      <c r="P197" s="57" t="s">
        <v>25</v>
      </c>
      <c r="Q197" s="57"/>
      <c r="R197" s="59">
        <v>1774258</v>
      </c>
      <c r="S197" s="59"/>
      <c r="T197" s="31">
        <v>0</v>
      </c>
      <c r="U197" s="30">
        <f t="shared" si="5"/>
        <v>-1774258</v>
      </c>
      <c r="V197" s="32">
        <f t="shared" si="6"/>
        <v>0</v>
      </c>
    </row>
    <row r="198" spans="1:30" s="16" customFormat="1" ht="21" customHeight="1">
      <c r="A198" s="77" t="s">
        <v>163</v>
      </c>
      <c r="B198" s="77"/>
      <c r="C198" s="77"/>
      <c r="D198" s="77"/>
      <c r="E198" s="77"/>
      <c r="F198" s="77"/>
      <c r="G198" s="77"/>
      <c r="H198" s="77"/>
      <c r="I198" s="22" t="s">
        <v>359</v>
      </c>
      <c r="J198" s="61" t="s">
        <v>164</v>
      </c>
      <c r="K198" s="61"/>
      <c r="L198" s="61"/>
      <c r="M198" s="18" t="s">
        <v>15</v>
      </c>
      <c r="N198" s="61" t="s">
        <v>16</v>
      </c>
      <c r="O198" s="61"/>
      <c r="P198" s="61" t="s">
        <v>17</v>
      </c>
      <c r="Q198" s="61"/>
      <c r="R198" s="62">
        <f>R199+R232+R286+R298+R313+R323</f>
        <v>847531008.0200001</v>
      </c>
      <c r="S198" s="62"/>
      <c r="T198" s="19">
        <f>T199+T232+T286+T298+T313+T323</f>
        <v>369206817.79</v>
      </c>
      <c r="U198" s="20">
        <f t="shared" si="5"/>
        <v>-478324190.2300001</v>
      </c>
      <c r="V198" s="21">
        <f t="shared" si="6"/>
        <v>0.43562632434244514</v>
      </c>
      <c r="Z198" s="16" t="s">
        <v>295</v>
      </c>
      <c r="AA198" s="16" t="s">
        <v>295</v>
      </c>
      <c r="AB198" s="16" t="s">
        <v>295</v>
      </c>
      <c r="AD198" s="16" t="s">
        <v>295</v>
      </c>
    </row>
    <row r="199" spans="1:22" s="16" customFormat="1" ht="16.5" customHeight="1">
      <c r="A199" s="77" t="s">
        <v>141</v>
      </c>
      <c r="B199" s="77"/>
      <c r="C199" s="77"/>
      <c r="D199" s="77"/>
      <c r="E199" s="77"/>
      <c r="F199" s="77"/>
      <c r="G199" s="77"/>
      <c r="H199" s="77"/>
      <c r="I199" s="22" t="s">
        <v>359</v>
      </c>
      <c r="J199" s="61" t="s">
        <v>164</v>
      </c>
      <c r="K199" s="61"/>
      <c r="L199" s="61"/>
      <c r="M199" s="18" t="s">
        <v>14</v>
      </c>
      <c r="N199" s="61" t="s">
        <v>16</v>
      </c>
      <c r="O199" s="61"/>
      <c r="P199" s="61" t="s">
        <v>17</v>
      </c>
      <c r="Q199" s="61"/>
      <c r="R199" s="62">
        <f>R200+R205+R223+R226</f>
        <v>209378407.51</v>
      </c>
      <c r="S199" s="62"/>
      <c r="T199" s="42">
        <f>T200+T205+T223+T226</f>
        <v>111823434.64000002</v>
      </c>
      <c r="U199" s="20">
        <f t="shared" si="5"/>
        <v>-97554972.86999997</v>
      </c>
      <c r="V199" s="21">
        <f t="shared" si="6"/>
        <v>0.5340733840219856</v>
      </c>
    </row>
    <row r="200" spans="1:22" s="16" customFormat="1" ht="39.75" customHeight="1">
      <c r="A200" s="69" t="s">
        <v>166</v>
      </c>
      <c r="B200" s="69"/>
      <c r="C200" s="69"/>
      <c r="D200" s="69"/>
      <c r="E200" s="69"/>
      <c r="F200" s="69"/>
      <c r="G200" s="69"/>
      <c r="H200" s="69"/>
      <c r="I200" s="23" t="s">
        <v>359</v>
      </c>
      <c r="J200" s="66" t="s">
        <v>164</v>
      </c>
      <c r="K200" s="66"/>
      <c r="L200" s="66"/>
      <c r="M200" s="24" t="s">
        <v>14</v>
      </c>
      <c r="N200" s="66" t="s">
        <v>167</v>
      </c>
      <c r="O200" s="66"/>
      <c r="P200" s="66" t="s">
        <v>17</v>
      </c>
      <c r="Q200" s="66"/>
      <c r="R200" s="68">
        <f>R201+R203</f>
        <v>12540</v>
      </c>
      <c r="S200" s="68"/>
      <c r="T200" s="26">
        <f>T201+T203</f>
        <v>8730</v>
      </c>
      <c r="U200" s="25">
        <f t="shared" si="5"/>
        <v>-3810</v>
      </c>
      <c r="V200" s="27">
        <f t="shared" si="6"/>
        <v>0.6961722488038278</v>
      </c>
    </row>
    <row r="201" spans="1:22" s="16" customFormat="1" ht="23.25" customHeight="1">
      <c r="A201" s="69" t="s">
        <v>168</v>
      </c>
      <c r="B201" s="69"/>
      <c r="C201" s="69"/>
      <c r="D201" s="69"/>
      <c r="E201" s="69"/>
      <c r="F201" s="69"/>
      <c r="G201" s="69"/>
      <c r="H201" s="69"/>
      <c r="I201" s="23" t="s">
        <v>359</v>
      </c>
      <c r="J201" s="66" t="s">
        <v>164</v>
      </c>
      <c r="K201" s="66"/>
      <c r="L201" s="66"/>
      <c r="M201" s="24" t="s">
        <v>14</v>
      </c>
      <c r="N201" s="67" t="s">
        <v>334</v>
      </c>
      <c r="O201" s="67"/>
      <c r="P201" s="66" t="s">
        <v>17</v>
      </c>
      <c r="Q201" s="66"/>
      <c r="R201" s="68">
        <f>R202</f>
        <v>12540</v>
      </c>
      <c r="S201" s="68"/>
      <c r="T201" s="26">
        <f>T202</f>
        <v>8730</v>
      </c>
      <c r="U201" s="25">
        <f t="shared" si="5"/>
        <v>-3810</v>
      </c>
      <c r="V201" s="27">
        <f t="shared" si="6"/>
        <v>0.6961722488038278</v>
      </c>
    </row>
    <row r="202" spans="1:22" s="16" customFormat="1" ht="28.5" customHeight="1">
      <c r="A202" s="56" t="s">
        <v>24</v>
      </c>
      <c r="B202" s="56"/>
      <c r="C202" s="56"/>
      <c r="D202" s="56"/>
      <c r="E202" s="56"/>
      <c r="F202" s="56"/>
      <c r="G202" s="56"/>
      <c r="H202" s="56"/>
      <c r="I202" s="28" t="s">
        <v>359</v>
      </c>
      <c r="J202" s="57" t="s">
        <v>164</v>
      </c>
      <c r="K202" s="57"/>
      <c r="L202" s="57"/>
      <c r="M202" s="29" t="s">
        <v>14</v>
      </c>
      <c r="N202" s="58" t="s">
        <v>334</v>
      </c>
      <c r="O202" s="58"/>
      <c r="P202" s="57" t="s">
        <v>25</v>
      </c>
      <c r="Q202" s="57"/>
      <c r="R202" s="59">
        <v>12540</v>
      </c>
      <c r="S202" s="59"/>
      <c r="T202" s="31">
        <v>8730</v>
      </c>
      <c r="U202" s="30">
        <f t="shared" si="5"/>
        <v>-3810</v>
      </c>
      <c r="V202" s="32">
        <f t="shared" si="6"/>
        <v>0.6961722488038278</v>
      </c>
    </row>
    <row r="203" spans="1:22" s="16" customFormat="1" ht="25.5" customHeight="1">
      <c r="A203" s="56" t="s">
        <v>301</v>
      </c>
      <c r="B203" s="56"/>
      <c r="C203" s="56"/>
      <c r="D203" s="56"/>
      <c r="E203" s="56"/>
      <c r="F203" s="56"/>
      <c r="G203" s="56"/>
      <c r="H203" s="56"/>
      <c r="I203" s="23" t="s">
        <v>359</v>
      </c>
      <c r="J203" s="66" t="s">
        <v>164</v>
      </c>
      <c r="K203" s="66"/>
      <c r="L203" s="66"/>
      <c r="M203" s="24" t="s">
        <v>14</v>
      </c>
      <c r="N203" s="67" t="s">
        <v>300</v>
      </c>
      <c r="O203" s="67"/>
      <c r="P203" s="66" t="s">
        <v>17</v>
      </c>
      <c r="Q203" s="66"/>
      <c r="R203" s="68">
        <f>R204</f>
        <v>0</v>
      </c>
      <c r="S203" s="68"/>
      <c r="T203" s="31">
        <f>T204</f>
        <v>0</v>
      </c>
      <c r="U203" s="30">
        <f t="shared" si="5"/>
        <v>0</v>
      </c>
      <c r="V203" s="32">
        <v>0</v>
      </c>
    </row>
    <row r="204" spans="1:22" s="16" customFormat="1" ht="27" customHeight="1">
      <c r="A204" s="56" t="s">
        <v>24</v>
      </c>
      <c r="B204" s="56"/>
      <c r="C204" s="56"/>
      <c r="D204" s="56"/>
      <c r="E204" s="56"/>
      <c r="F204" s="56"/>
      <c r="G204" s="56"/>
      <c r="H204" s="56"/>
      <c r="I204" s="28" t="s">
        <v>359</v>
      </c>
      <c r="J204" s="57" t="s">
        <v>164</v>
      </c>
      <c r="K204" s="57"/>
      <c r="L204" s="57"/>
      <c r="M204" s="29" t="s">
        <v>14</v>
      </c>
      <c r="N204" s="58" t="s">
        <v>300</v>
      </c>
      <c r="O204" s="58"/>
      <c r="P204" s="57" t="s">
        <v>25</v>
      </c>
      <c r="Q204" s="57"/>
      <c r="R204" s="59">
        <v>0</v>
      </c>
      <c r="S204" s="59"/>
      <c r="T204" s="31">
        <v>0</v>
      </c>
      <c r="U204" s="30">
        <f t="shared" si="5"/>
        <v>0</v>
      </c>
      <c r="V204" s="32">
        <v>0</v>
      </c>
    </row>
    <row r="205" spans="1:30" s="16" customFormat="1" ht="27.75" customHeight="1">
      <c r="A205" s="69" t="s">
        <v>311</v>
      </c>
      <c r="B205" s="69"/>
      <c r="C205" s="69"/>
      <c r="D205" s="69"/>
      <c r="E205" s="69"/>
      <c r="F205" s="69"/>
      <c r="G205" s="69"/>
      <c r="H205" s="69"/>
      <c r="I205" s="23" t="s">
        <v>359</v>
      </c>
      <c r="J205" s="66" t="s">
        <v>164</v>
      </c>
      <c r="K205" s="66"/>
      <c r="L205" s="66"/>
      <c r="M205" s="24" t="s">
        <v>14</v>
      </c>
      <c r="N205" s="66" t="s">
        <v>30</v>
      </c>
      <c r="O205" s="66"/>
      <c r="P205" s="66" t="s">
        <v>17</v>
      </c>
      <c r="Q205" s="66"/>
      <c r="R205" s="68">
        <f>R206</f>
        <v>205357692.51</v>
      </c>
      <c r="S205" s="68"/>
      <c r="T205" s="26">
        <f>T206</f>
        <v>111664704.64000002</v>
      </c>
      <c r="U205" s="25">
        <f t="shared" si="5"/>
        <v>-93692987.86999997</v>
      </c>
      <c r="V205" s="27">
        <f t="shared" si="6"/>
        <v>0.543757106321023</v>
      </c>
      <c r="AA205" s="16" t="s">
        <v>295</v>
      </c>
      <c r="AD205" s="16" t="s">
        <v>295</v>
      </c>
    </row>
    <row r="206" spans="1:27" s="33" customFormat="1" ht="22.5" customHeight="1">
      <c r="A206" s="69" t="s">
        <v>31</v>
      </c>
      <c r="B206" s="69"/>
      <c r="C206" s="69"/>
      <c r="D206" s="69"/>
      <c r="E206" s="69"/>
      <c r="F206" s="69"/>
      <c r="G206" s="69"/>
      <c r="H206" s="69"/>
      <c r="I206" s="23" t="s">
        <v>359</v>
      </c>
      <c r="J206" s="66" t="s">
        <v>164</v>
      </c>
      <c r="K206" s="66"/>
      <c r="L206" s="66"/>
      <c r="M206" s="24" t="s">
        <v>14</v>
      </c>
      <c r="N206" s="66" t="s">
        <v>32</v>
      </c>
      <c r="O206" s="66"/>
      <c r="P206" s="66" t="s">
        <v>17</v>
      </c>
      <c r="Q206" s="66"/>
      <c r="R206" s="68">
        <f>R207+R220</f>
        <v>205357692.51</v>
      </c>
      <c r="S206" s="68"/>
      <c r="T206" s="26">
        <f>T207+T220</f>
        <v>111664704.64000002</v>
      </c>
      <c r="U206" s="25">
        <f t="shared" si="5"/>
        <v>-93692987.86999997</v>
      </c>
      <c r="V206" s="27">
        <f t="shared" si="6"/>
        <v>0.543757106321023</v>
      </c>
      <c r="AA206" s="33" t="s">
        <v>295</v>
      </c>
    </row>
    <row r="207" spans="1:22" s="16" customFormat="1" ht="21" customHeight="1">
      <c r="A207" s="69" t="s">
        <v>170</v>
      </c>
      <c r="B207" s="69"/>
      <c r="C207" s="69"/>
      <c r="D207" s="69"/>
      <c r="E207" s="69"/>
      <c r="F207" s="69"/>
      <c r="G207" s="69"/>
      <c r="H207" s="69"/>
      <c r="I207" s="23" t="s">
        <v>359</v>
      </c>
      <c r="J207" s="66" t="s">
        <v>164</v>
      </c>
      <c r="K207" s="66"/>
      <c r="L207" s="66"/>
      <c r="M207" s="24" t="s">
        <v>14</v>
      </c>
      <c r="N207" s="66" t="s">
        <v>171</v>
      </c>
      <c r="O207" s="66"/>
      <c r="P207" s="66" t="s">
        <v>17</v>
      </c>
      <c r="Q207" s="66"/>
      <c r="R207" s="68">
        <f>R208+R214+R212</f>
        <v>204296127.29</v>
      </c>
      <c r="S207" s="68"/>
      <c r="T207" s="34">
        <f>T208+T214+T212</f>
        <v>111562451.78000002</v>
      </c>
      <c r="U207" s="25">
        <f t="shared" si="5"/>
        <v>-92733675.50999998</v>
      </c>
      <c r="V207" s="27">
        <f t="shared" si="6"/>
        <v>0.5460820685143788</v>
      </c>
    </row>
    <row r="208" spans="1:22" s="33" customFormat="1" ht="52.5" customHeight="1">
      <c r="A208" s="69" t="s">
        <v>142</v>
      </c>
      <c r="B208" s="69"/>
      <c r="C208" s="69"/>
      <c r="D208" s="69"/>
      <c r="E208" s="69"/>
      <c r="F208" s="69"/>
      <c r="G208" s="69"/>
      <c r="H208" s="69"/>
      <c r="I208" s="23" t="s">
        <v>359</v>
      </c>
      <c r="J208" s="66" t="s">
        <v>164</v>
      </c>
      <c r="K208" s="66"/>
      <c r="L208" s="66"/>
      <c r="M208" s="24" t="s">
        <v>14</v>
      </c>
      <c r="N208" s="66" t="s">
        <v>173</v>
      </c>
      <c r="O208" s="66"/>
      <c r="P208" s="66" t="s">
        <v>17</v>
      </c>
      <c r="Q208" s="66"/>
      <c r="R208" s="68">
        <f>R209+R210+R211</f>
        <v>122566393.09</v>
      </c>
      <c r="S208" s="68"/>
      <c r="T208" s="26">
        <f>T209+T210+T211</f>
        <v>71528808.84000002</v>
      </c>
      <c r="U208" s="25">
        <f t="shared" si="5"/>
        <v>-51037584.249999985</v>
      </c>
      <c r="V208" s="27">
        <f t="shared" si="6"/>
        <v>0.5835923456397767</v>
      </c>
    </row>
    <row r="209" spans="1:22" s="16" customFormat="1" ht="22.5" customHeight="1">
      <c r="A209" s="56" t="s">
        <v>56</v>
      </c>
      <c r="B209" s="56"/>
      <c r="C209" s="56"/>
      <c r="D209" s="56"/>
      <c r="E209" s="56"/>
      <c r="F209" s="56"/>
      <c r="G209" s="56"/>
      <c r="H209" s="56"/>
      <c r="I209" s="28" t="s">
        <v>359</v>
      </c>
      <c r="J209" s="57" t="s">
        <v>164</v>
      </c>
      <c r="K209" s="57"/>
      <c r="L209" s="57"/>
      <c r="M209" s="29" t="s">
        <v>14</v>
      </c>
      <c r="N209" s="57" t="s">
        <v>173</v>
      </c>
      <c r="O209" s="57"/>
      <c r="P209" s="57" t="s">
        <v>57</v>
      </c>
      <c r="Q209" s="57"/>
      <c r="R209" s="59">
        <v>121780561.17</v>
      </c>
      <c r="S209" s="59"/>
      <c r="T209" s="31">
        <v>70986538.01</v>
      </c>
      <c r="U209" s="30">
        <f t="shared" si="5"/>
        <v>-50794023.16</v>
      </c>
      <c r="V209" s="32">
        <f t="shared" si="6"/>
        <v>0.5829053284695092</v>
      </c>
    </row>
    <row r="210" spans="1:22" s="16" customFormat="1" ht="24.75" customHeight="1">
      <c r="A210" s="56" t="s">
        <v>24</v>
      </c>
      <c r="B210" s="56"/>
      <c r="C210" s="56"/>
      <c r="D210" s="56"/>
      <c r="E210" s="56"/>
      <c r="F210" s="56"/>
      <c r="G210" s="56"/>
      <c r="H210" s="56"/>
      <c r="I210" s="28" t="s">
        <v>359</v>
      </c>
      <c r="J210" s="57" t="s">
        <v>164</v>
      </c>
      <c r="K210" s="57"/>
      <c r="L210" s="57"/>
      <c r="M210" s="29" t="s">
        <v>14</v>
      </c>
      <c r="N210" s="57" t="s">
        <v>173</v>
      </c>
      <c r="O210" s="57"/>
      <c r="P210" s="57" t="s">
        <v>25</v>
      </c>
      <c r="Q210" s="57"/>
      <c r="R210" s="59">
        <v>648094.27</v>
      </c>
      <c r="S210" s="59"/>
      <c r="T210" s="31">
        <v>404533.18</v>
      </c>
      <c r="U210" s="30">
        <f t="shared" si="5"/>
        <v>-243561.09000000003</v>
      </c>
      <c r="V210" s="32">
        <f t="shared" si="6"/>
        <v>0.6241887927816426</v>
      </c>
    </row>
    <row r="211" spans="1:22" s="33" customFormat="1" ht="20.25" customHeight="1">
      <c r="A211" s="56" t="s">
        <v>216</v>
      </c>
      <c r="B211" s="56"/>
      <c r="C211" s="56"/>
      <c r="D211" s="56"/>
      <c r="E211" s="56"/>
      <c r="F211" s="56"/>
      <c r="G211" s="56"/>
      <c r="H211" s="56"/>
      <c r="I211" s="28" t="s">
        <v>359</v>
      </c>
      <c r="J211" s="57" t="s">
        <v>164</v>
      </c>
      <c r="K211" s="57"/>
      <c r="L211" s="57"/>
      <c r="M211" s="29" t="s">
        <v>14</v>
      </c>
      <c r="N211" s="57" t="s">
        <v>173</v>
      </c>
      <c r="O211" s="57"/>
      <c r="P211" s="57">
        <v>320</v>
      </c>
      <c r="Q211" s="57"/>
      <c r="R211" s="59">
        <v>137737.65</v>
      </c>
      <c r="S211" s="59"/>
      <c r="T211" s="31">
        <v>137737.65</v>
      </c>
      <c r="U211" s="30">
        <f t="shared" si="5"/>
        <v>0</v>
      </c>
      <c r="V211" s="32">
        <f t="shared" si="6"/>
        <v>1</v>
      </c>
    </row>
    <row r="212" spans="1:22" s="16" customFormat="1" ht="27" customHeight="1">
      <c r="A212" s="63" t="s">
        <v>145</v>
      </c>
      <c r="B212" s="64"/>
      <c r="C212" s="64"/>
      <c r="D212" s="64"/>
      <c r="E212" s="64"/>
      <c r="F212" s="64"/>
      <c r="G212" s="64"/>
      <c r="H212" s="65"/>
      <c r="I212" s="23" t="s">
        <v>359</v>
      </c>
      <c r="J212" s="66" t="s">
        <v>164</v>
      </c>
      <c r="K212" s="66"/>
      <c r="L212" s="66"/>
      <c r="M212" s="24" t="s">
        <v>14</v>
      </c>
      <c r="N212" s="67" t="s">
        <v>269</v>
      </c>
      <c r="O212" s="67"/>
      <c r="P212" s="66" t="s">
        <v>17</v>
      </c>
      <c r="Q212" s="66"/>
      <c r="R212" s="75">
        <f>R213</f>
        <v>3200000</v>
      </c>
      <c r="S212" s="76"/>
      <c r="T212" s="25">
        <f>T213</f>
        <v>0</v>
      </c>
      <c r="U212" s="25">
        <f t="shared" si="5"/>
        <v>-3200000</v>
      </c>
      <c r="V212" s="27">
        <f t="shared" si="6"/>
        <v>0</v>
      </c>
    </row>
    <row r="213" spans="1:22" s="33" customFormat="1" ht="27.75" customHeight="1">
      <c r="A213" s="56" t="s">
        <v>24</v>
      </c>
      <c r="B213" s="56"/>
      <c r="C213" s="56"/>
      <c r="D213" s="56"/>
      <c r="E213" s="56"/>
      <c r="F213" s="56"/>
      <c r="G213" s="56"/>
      <c r="H213" s="56"/>
      <c r="I213" s="28" t="s">
        <v>359</v>
      </c>
      <c r="J213" s="57" t="s">
        <v>164</v>
      </c>
      <c r="K213" s="57"/>
      <c r="L213" s="57"/>
      <c r="M213" s="29" t="s">
        <v>14</v>
      </c>
      <c r="N213" s="58" t="s">
        <v>269</v>
      </c>
      <c r="O213" s="58"/>
      <c r="P213" s="57">
        <v>240</v>
      </c>
      <c r="Q213" s="57"/>
      <c r="R213" s="73">
        <v>3200000</v>
      </c>
      <c r="S213" s="74"/>
      <c r="T213" s="31">
        <v>0</v>
      </c>
      <c r="U213" s="30">
        <f t="shared" si="5"/>
        <v>-3200000</v>
      </c>
      <c r="V213" s="32">
        <f t="shared" si="6"/>
        <v>0</v>
      </c>
    </row>
    <row r="214" spans="1:22" s="33" customFormat="1" ht="24.75" customHeight="1">
      <c r="A214" s="69" t="s">
        <v>146</v>
      </c>
      <c r="B214" s="69"/>
      <c r="C214" s="69"/>
      <c r="D214" s="69"/>
      <c r="E214" s="69"/>
      <c r="F214" s="69"/>
      <c r="G214" s="69"/>
      <c r="H214" s="69"/>
      <c r="I214" s="23" t="s">
        <v>359</v>
      </c>
      <c r="J214" s="66" t="s">
        <v>164</v>
      </c>
      <c r="K214" s="66"/>
      <c r="L214" s="66"/>
      <c r="M214" s="24" t="s">
        <v>14</v>
      </c>
      <c r="N214" s="66" t="s">
        <v>174</v>
      </c>
      <c r="O214" s="66"/>
      <c r="P214" s="66" t="s">
        <v>17</v>
      </c>
      <c r="Q214" s="66"/>
      <c r="R214" s="68">
        <f>R215+R216+R219+R217+R218</f>
        <v>78529734.19999999</v>
      </c>
      <c r="S214" s="68"/>
      <c r="T214" s="34">
        <f>T215+T216+T219+T217+T218</f>
        <v>40033642.94</v>
      </c>
      <c r="U214" s="30">
        <f t="shared" si="5"/>
        <v>-38496091.25999999</v>
      </c>
      <c r="V214" s="27">
        <f t="shared" si="6"/>
        <v>0.5097896146960345</v>
      </c>
    </row>
    <row r="215" spans="1:22" s="33" customFormat="1" ht="19.5" customHeight="1">
      <c r="A215" s="56" t="s">
        <v>56</v>
      </c>
      <c r="B215" s="56"/>
      <c r="C215" s="56"/>
      <c r="D215" s="56"/>
      <c r="E215" s="56"/>
      <c r="F215" s="56"/>
      <c r="G215" s="56"/>
      <c r="H215" s="56"/>
      <c r="I215" s="28" t="s">
        <v>359</v>
      </c>
      <c r="J215" s="57" t="s">
        <v>164</v>
      </c>
      <c r="K215" s="57"/>
      <c r="L215" s="57"/>
      <c r="M215" s="29" t="s">
        <v>14</v>
      </c>
      <c r="N215" s="57" t="s">
        <v>174</v>
      </c>
      <c r="O215" s="57"/>
      <c r="P215" s="57" t="s">
        <v>57</v>
      </c>
      <c r="Q215" s="57"/>
      <c r="R215" s="59">
        <v>20688737.37</v>
      </c>
      <c r="S215" s="59"/>
      <c r="T215" s="31">
        <v>10183158.57</v>
      </c>
      <c r="U215" s="30">
        <f t="shared" si="5"/>
        <v>-10505578.8</v>
      </c>
      <c r="V215" s="32">
        <f t="shared" si="6"/>
        <v>0.49220783211092595</v>
      </c>
    </row>
    <row r="216" spans="1:28" s="16" customFormat="1" ht="27.75" customHeight="1">
      <c r="A216" s="56" t="s">
        <v>24</v>
      </c>
      <c r="B216" s="56"/>
      <c r="C216" s="56"/>
      <c r="D216" s="56"/>
      <c r="E216" s="56"/>
      <c r="F216" s="56"/>
      <c r="G216" s="56"/>
      <c r="H216" s="56"/>
      <c r="I216" s="28" t="s">
        <v>359</v>
      </c>
      <c r="J216" s="57" t="s">
        <v>164</v>
      </c>
      <c r="K216" s="57"/>
      <c r="L216" s="57"/>
      <c r="M216" s="29" t="s">
        <v>14</v>
      </c>
      <c r="N216" s="57" t="s">
        <v>174</v>
      </c>
      <c r="O216" s="57"/>
      <c r="P216" s="57" t="s">
        <v>25</v>
      </c>
      <c r="Q216" s="57"/>
      <c r="R216" s="59">
        <v>56077689.12</v>
      </c>
      <c r="S216" s="59"/>
      <c r="T216" s="31">
        <v>28941366.34</v>
      </c>
      <c r="U216" s="30">
        <f t="shared" si="5"/>
        <v>-27136322.779999997</v>
      </c>
      <c r="V216" s="32">
        <f t="shared" si="6"/>
        <v>0.5160941328746395</v>
      </c>
      <c r="AB216" s="16" t="s">
        <v>295</v>
      </c>
    </row>
    <row r="217" spans="1:22" s="16" customFormat="1" ht="20.25" customHeight="1">
      <c r="A217" s="56" t="s">
        <v>216</v>
      </c>
      <c r="B217" s="56"/>
      <c r="C217" s="56"/>
      <c r="D217" s="56"/>
      <c r="E217" s="56"/>
      <c r="F217" s="56"/>
      <c r="G217" s="56"/>
      <c r="H217" s="56"/>
      <c r="I217" s="28" t="s">
        <v>359</v>
      </c>
      <c r="J217" s="57" t="s">
        <v>164</v>
      </c>
      <c r="K217" s="57"/>
      <c r="L217" s="57"/>
      <c r="M217" s="29" t="s">
        <v>14</v>
      </c>
      <c r="N217" s="57" t="s">
        <v>174</v>
      </c>
      <c r="O217" s="57"/>
      <c r="P217" s="57">
        <v>320</v>
      </c>
      <c r="Q217" s="57"/>
      <c r="R217" s="73">
        <v>1068547.96</v>
      </c>
      <c r="S217" s="74"/>
      <c r="T217" s="31">
        <v>580351.61</v>
      </c>
      <c r="U217" s="30">
        <f t="shared" si="5"/>
        <v>-488196.35</v>
      </c>
      <c r="V217" s="32">
        <f t="shared" si="6"/>
        <v>0.5431217238017094</v>
      </c>
    </row>
    <row r="218" spans="1:22" s="16" customFormat="1" ht="22.5" customHeight="1">
      <c r="A218" s="56" t="s">
        <v>26</v>
      </c>
      <c r="B218" s="56"/>
      <c r="C218" s="56"/>
      <c r="D218" s="56"/>
      <c r="E218" s="56"/>
      <c r="F218" s="56"/>
      <c r="G218" s="56"/>
      <c r="H218" s="56"/>
      <c r="I218" s="28" t="s">
        <v>359</v>
      </c>
      <c r="J218" s="57" t="s">
        <v>164</v>
      </c>
      <c r="K218" s="57"/>
      <c r="L218" s="57"/>
      <c r="M218" s="29" t="s">
        <v>14</v>
      </c>
      <c r="N218" s="57" t="s">
        <v>174</v>
      </c>
      <c r="O218" s="57"/>
      <c r="P218" s="57">
        <v>830</v>
      </c>
      <c r="Q218" s="57"/>
      <c r="R218" s="73">
        <v>2014.38</v>
      </c>
      <c r="S218" s="74"/>
      <c r="T218" s="31">
        <v>2014.38</v>
      </c>
      <c r="U218" s="30">
        <f t="shared" si="5"/>
        <v>0</v>
      </c>
      <c r="V218" s="32">
        <f t="shared" si="6"/>
        <v>1</v>
      </c>
    </row>
    <row r="219" spans="1:22" s="16" customFormat="1" ht="20.25" customHeight="1">
      <c r="A219" s="56" t="s">
        <v>36</v>
      </c>
      <c r="B219" s="56"/>
      <c r="C219" s="56"/>
      <c r="D219" s="56"/>
      <c r="E219" s="56"/>
      <c r="F219" s="56"/>
      <c r="G219" s="56"/>
      <c r="H219" s="56"/>
      <c r="I219" s="28" t="s">
        <v>359</v>
      </c>
      <c r="J219" s="57" t="s">
        <v>164</v>
      </c>
      <c r="K219" s="57"/>
      <c r="L219" s="57"/>
      <c r="M219" s="29" t="s">
        <v>14</v>
      </c>
      <c r="N219" s="57" t="s">
        <v>174</v>
      </c>
      <c r="O219" s="57"/>
      <c r="P219" s="57" t="s">
        <v>37</v>
      </c>
      <c r="Q219" s="57"/>
      <c r="R219" s="59">
        <v>692745.37</v>
      </c>
      <c r="S219" s="59"/>
      <c r="T219" s="31">
        <v>326752.04</v>
      </c>
      <c r="U219" s="30">
        <f t="shared" si="5"/>
        <v>-365993.33</v>
      </c>
      <c r="V219" s="32">
        <f t="shared" si="6"/>
        <v>0.47167697418172566</v>
      </c>
    </row>
    <row r="220" spans="1:22" s="16" customFormat="1" ht="24" customHeight="1">
      <c r="A220" s="69" t="s">
        <v>33</v>
      </c>
      <c r="B220" s="69"/>
      <c r="C220" s="69"/>
      <c r="D220" s="69"/>
      <c r="E220" s="69"/>
      <c r="F220" s="69"/>
      <c r="G220" s="69"/>
      <c r="H220" s="69"/>
      <c r="I220" s="23" t="s">
        <v>359</v>
      </c>
      <c r="J220" s="66" t="s">
        <v>164</v>
      </c>
      <c r="K220" s="66"/>
      <c r="L220" s="66"/>
      <c r="M220" s="24" t="s">
        <v>14</v>
      </c>
      <c r="N220" s="66" t="s">
        <v>34</v>
      </c>
      <c r="O220" s="66"/>
      <c r="P220" s="66" t="s">
        <v>17</v>
      </c>
      <c r="Q220" s="66"/>
      <c r="R220" s="68">
        <f>R221</f>
        <v>1061565.22</v>
      </c>
      <c r="S220" s="68"/>
      <c r="T220" s="26">
        <f>T221</f>
        <v>102252.86</v>
      </c>
      <c r="U220" s="25">
        <f t="shared" si="5"/>
        <v>-959312.36</v>
      </c>
      <c r="V220" s="27">
        <f t="shared" si="6"/>
        <v>0.09632272994022921</v>
      </c>
    </row>
    <row r="221" spans="1:22" s="16" customFormat="1" ht="51" customHeight="1">
      <c r="A221" s="69" t="s">
        <v>151</v>
      </c>
      <c r="B221" s="69"/>
      <c r="C221" s="69"/>
      <c r="D221" s="69"/>
      <c r="E221" s="69"/>
      <c r="F221" s="69"/>
      <c r="G221" s="69"/>
      <c r="H221" s="69"/>
      <c r="I221" s="23" t="s">
        <v>359</v>
      </c>
      <c r="J221" s="66" t="s">
        <v>164</v>
      </c>
      <c r="K221" s="66"/>
      <c r="L221" s="66"/>
      <c r="M221" s="24" t="s">
        <v>14</v>
      </c>
      <c r="N221" s="66" t="s">
        <v>177</v>
      </c>
      <c r="O221" s="66"/>
      <c r="P221" s="66" t="s">
        <v>17</v>
      </c>
      <c r="Q221" s="66"/>
      <c r="R221" s="68">
        <f>R222</f>
        <v>1061565.22</v>
      </c>
      <c r="S221" s="68"/>
      <c r="T221" s="26">
        <f>T222</f>
        <v>102252.86</v>
      </c>
      <c r="U221" s="25">
        <f t="shared" si="5"/>
        <v>-959312.36</v>
      </c>
      <c r="V221" s="27">
        <f t="shared" si="6"/>
        <v>0.09632272994022921</v>
      </c>
    </row>
    <row r="222" spans="1:22" s="16" customFormat="1" ht="24.75" customHeight="1">
      <c r="A222" s="56" t="s">
        <v>24</v>
      </c>
      <c r="B222" s="56"/>
      <c r="C222" s="56"/>
      <c r="D222" s="56"/>
      <c r="E222" s="56"/>
      <c r="F222" s="56"/>
      <c r="G222" s="56"/>
      <c r="H222" s="56"/>
      <c r="I222" s="28" t="s">
        <v>359</v>
      </c>
      <c r="J222" s="57" t="s">
        <v>164</v>
      </c>
      <c r="K222" s="57"/>
      <c r="L222" s="57"/>
      <c r="M222" s="29" t="s">
        <v>14</v>
      </c>
      <c r="N222" s="57" t="s">
        <v>177</v>
      </c>
      <c r="O222" s="57"/>
      <c r="P222" s="57" t="s">
        <v>25</v>
      </c>
      <c r="Q222" s="57"/>
      <c r="R222" s="59">
        <v>1061565.22</v>
      </c>
      <c r="S222" s="59"/>
      <c r="T222" s="31">
        <v>102252.86</v>
      </c>
      <c r="U222" s="30">
        <f t="shared" si="5"/>
        <v>-959312.36</v>
      </c>
      <c r="V222" s="32">
        <f t="shared" si="6"/>
        <v>0.09632272994022921</v>
      </c>
    </row>
    <row r="223" spans="1:22" s="16" customFormat="1" ht="27" customHeight="1">
      <c r="A223" s="69" t="s">
        <v>337</v>
      </c>
      <c r="B223" s="69"/>
      <c r="C223" s="69"/>
      <c r="D223" s="69"/>
      <c r="E223" s="69"/>
      <c r="F223" s="69"/>
      <c r="G223" s="69"/>
      <c r="H223" s="69"/>
      <c r="I223" s="23" t="s">
        <v>359</v>
      </c>
      <c r="J223" s="66" t="s">
        <v>164</v>
      </c>
      <c r="K223" s="66"/>
      <c r="L223" s="66"/>
      <c r="M223" s="24" t="s">
        <v>14</v>
      </c>
      <c r="N223" s="67" t="s">
        <v>335</v>
      </c>
      <c r="O223" s="67"/>
      <c r="P223" s="66" t="s">
        <v>17</v>
      </c>
      <c r="Q223" s="66"/>
      <c r="R223" s="68">
        <f>R224</f>
        <v>166000</v>
      </c>
      <c r="S223" s="68"/>
      <c r="T223" s="26">
        <f>T224</f>
        <v>150000</v>
      </c>
      <c r="U223" s="25">
        <f t="shared" si="5"/>
        <v>-16000</v>
      </c>
      <c r="V223" s="27">
        <f t="shared" si="6"/>
        <v>0.9036144578313253</v>
      </c>
    </row>
    <row r="224" spans="1:22" s="16" customFormat="1" ht="27.75" customHeight="1">
      <c r="A224" s="69" t="s">
        <v>338</v>
      </c>
      <c r="B224" s="69"/>
      <c r="C224" s="69"/>
      <c r="D224" s="69"/>
      <c r="E224" s="69"/>
      <c r="F224" s="69"/>
      <c r="G224" s="69"/>
      <c r="H224" s="69"/>
      <c r="I224" s="23" t="s">
        <v>359</v>
      </c>
      <c r="J224" s="66" t="s">
        <v>164</v>
      </c>
      <c r="K224" s="66"/>
      <c r="L224" s="66"/>
      <c r="M224" s="24" t="s">
        <v>14</v>
      </c>
      <c r="N224" s="67" t="s">
        <v>336</v>
      </c>
      <c r="O224" s="67"/>
      <c r="P224" s="66" t="s">
        <v>17</v>
      </c>
      <c r="Q224" s="66"/>
      <c r="R224" s="68">
        <f>R225</f>
        <v>166000</v>
      </c>
      <c r="S224" s="68"/>
      <c r="T224" s="26">
        <f>T225</f>
        <v>150000</v>
      </c>
      <c r="U224" s="25">
        <f t="shared" si="5"/>
        <v>-16000</v>
      </c>
      <c r="V224" s="27">
        <f t="shared" si="6"/>
        <v>0.9036144578313253</v>
      </c>
    </row>
    <row r="225" spans="1:22" s="16" customFormat="1" ht="21.75" customHeight="1">
      <c r="A225" s="56" t="s">
        <v>24</v>
      </c>
      <c r="B225" s="56"/>
      <c r="C225" s="56"/>
      <c r="D225" s="56"/>
      <c r="E225" s="56"/>
      <c r="F225" s="56"/>
      <c r="G225" s="56"/>
      <c r="H225" s="56"/>
      <c r="I225" s="28" t="s">
        <v>359</v>
      </c>
      <c r="J225" s="57" t="s">
        <v>164</v>
      </c>
      <c r="K225" s="57"/>
      <c r="L225" s="57"/>
      <c r="M225" s="29" t="s">
        <v>14</v>
      </c>
      <c r="N225" s="58" t="s">
        <v>336</v>
      </c>
      <c r="O225" s="58"/>
      <c r="P225" s="57">
        <v>240</v>
      </c>
      <c r="Q225" s="57"/>
      <c r="R225" s="59">
        <v>166000</v>
      </c>
      <c r="S225" s="59"/>
      <c r="T225" s="31">
        <v>150000</v>
      </c>
      <c r="U225" s="30">
        <f t="shared" si="5"/>
        <v>-16000</v>
      </c>
      <c r="V225" s="32">
        <f t="shared" si="6"/>
        <v>0.9036144578313253</v>
      </c>
    </row>
    <row r="226" spans="1:28" s="16" customFormat="1" ht="26.25" customHeight="1">
      <c r="A226" s="63" t="s">
        <v>298</v>
      </c>
      <c r="B226" s="64"/>
      <c r="C226" s="64"/>
      <c r="D226" s="64"/>
      <c r="E226" s="64"/>
      <c r="F226" s="64"/>
      <c r="G226" s="64"/>
      <c r="H226" s="65"/>
      <c r="I226" s="23" t="s">
        <v>359</v>
      </c>
      <c r="J226" s="66" t="s">
        <v>164</v>
      </c>
      <c r="K226" s="66"/>
      <c r="L226" s="66"/>
      <c r="M226" s="24" t="s">
        <v>14</v>
      </c>
      <c r="N226" s="67" t="s">
        <v>100</v>
      </c>
      <c r="O226" s="67"/>
      <c r="P226" s="66" t="s">
        <v>17</v>
      </c>
      <c r="Q226" s="66"/>
      <c r="R226" s="75">
        <f>R227</f>
        <v>3842175</v>
      </c>
      <c r="S226" s="76"/>
      <c r="T226" s="25">
        <f>T227</f>
        <v>0</v>
      </c>
      <c r="U226" s="30">
        <f t="shared" si="5"/>
        <v>-3842175</v>
      </c>
      <c r="V226" s="32">
        <f t="shared" si="6"/>
        <v>0</v>
      </c>
      <c r="AB226" s="16" t="s">
        <v>295</v>
      </c>
    </row>
    <row r="227" spans="1:29" s="16" customFormat="1" ht="23.25" customHeight="1">
      <c r="A227" s="63" t="s">
        <v>90</v>
      </c>
      <c r="B227" s="64"/>
      <c r="C227" s="64"/>
      <c r="D227" s="64"/>
      <c r="E227" s="64"/>
      <c r="F227" s="64"/>
      <c r="G227" s="64"/>
      <c r="H227" s="65"/>
      <c r="I227" s="23" t="s">
        <v>359</v>
      </c>
      <c r="J227" s="66" t="s">
        <v>164</v>
      </c>
      <c r="K227" s="66"/>
      <c r="L227" s="66"/>
      <c r="M227" s="24" t="s">
        <v>14</v>
      </c>
      <c r="N227" s="67" t="s">
        <v>101</v>
      </c>
      <c r="O227" s="67"/>
      <c r="P227" s="66" t="s">
        <v>17</v>
      </c>
      <c r="Q227" s="66"/>
      <c r="R227" s="75">
        <f>R228+R230</f>
        <v>3842175</v>
      </c>
      <c r="S227" s="76"/>
      <c r="T227" s="25">
        <f>T228+T230</f>
        <v>0</v>
      </c>
      <c r="U227" s="30">
        <f t="shared" si="5"/>
        <v>-3842175</v>
      </c>
      <c r="V227" s="32">
        <f t="shared" si="6"/>
        <v>0</v>
      </c>
      <c r="AB227" s="16" t="s">
        <v>295</v>
      </c>
      <c r="AC227" s="16" t="s">
        <v>295</v>
      </c>
    </row>
    <row r="228" spans="1:22" s="16" customFormat="1" ht="28.5" customHeight="1">
      <c r="A228" s="63" t="s">
        <v>132</v>
      </c>
      <c r="B228" s="64"/>
      <c r="C228" s="64"/>
      <c r="D228" s="64"/>
      <c r="E228" s="64"/>
      <c r="F228" s="64"/>
      <c r="G228" s="64"/>
      <c r="H228" s="65"/>
      <c r="I228" s="23" t="s">
        <v>359</v>
      </c>
      <c r="J228" s="66" t="s">
        <v>164</v>
      </c>
      <c r="K228" s="66"/>
      <c r="L228" s="66"/>
      <c r="M228" s="24" t="s">
        <v>14</v>
      </c>
      <c r="N228" s="67" t="s">
        <v>364</v>
      </c>
      <c r="O228" s="67"/>
      <c r="P228" s="66" t="s">
        <v>17</v>
      </c>
      <c r="Q228" s="66"/>
      <c r="R228" s="68">
        <f>R229</f>
        <v>2873947</v>
      </c>
      <c r="S228" s="68"/>
      <c r="T228" s="25">
        <f>T229</f>
        <v>0</v>
      </c>
      <c r="U228" s="30">
        <f t="shared" si="5"/>
        <v>-2873947</v>
      </c>
      <c r="V228" s="32">
        <f t="shared" si="6"/>
        <v>0</v>
      </c>
    </row>
    <row r="229" spans="1:22" s="16" customFormat="1" ht="23.25" customHeight="1">
      <c r="A229" s="56" t="s">
        <v>24</v>
      </c>
      <c r="B229" s="56"/>
      <c r="C229" s="56"/>
      <c r="D229" s="56"/>
      <c r="E229" s="56"/>
      <c r="F229" s="56"/>
      <c r="G229" s="56"/>
      <c r="H229" s="56"/>
      <c r="I229" s="28" t="s">
        <v>359</v>
      </c>
      <c r="J229" s="57" t="s">
        <v>164</v>
      </c>
      <c r="K229" s="57"/>
      <c r="L229" s="57"/>
      <c r="M229" s="29" t="s">
        <v>14</v>
      </c>
      <c r="N229" s="58" t="s">
        <v>364</v>
      </c>
      <c r="O229" s="58"/>
      <c r="P229" s="57">
        <v>240</v>
      </c>
      <c r="Q229" s="57"/>
      <c r="R229" s="59">
        <v>2873947</v>
      </c>
      <c r="S229" s="59"/>
      <c r="T229" s="31">
        <v>0</v>
      </c>
      <c r="U229" s="30">
        <f t="shared" si="5"/>
        <v>-2873947</v>
      </c>
      <c r="V229" s="32">
        <f t="shared" si="6"/>
        <v>0</v>
      </c>
    </row>
    <row r="230" spans="1:22" s="16" customFormat="1" ht="27" customHeight="1">
      <c r="A230" s="63" t="s">
        <v>133</v>
      </c>
      <c r="B230" s="64"/>
      <c r="C230" s="64"/>
      <c r="D230" s="64"/>
      <c r="E230" s="64"/>
      <c r="F230" s="64"/>
      <c r="G230" s="64"/>
      <c r="H230" s="65"/>
      <c r="I230" s="23" t="s">
        <v>359</v>
      </c>
      <c r="J230" s="66" t="s">
        <v>164</v>
      </c>
      <c r="K230" s="66"/>
      <c r="L230" s="66"/>
      <c r="M230" s="24" t="s">
        <v>14</v>
      </c>
      <c r="N230" s="67" t="s">
        <v>155</v>
      </c>
      <c r="O230" s="67"/>
      <c r="P230" s="66" t="s">
        <v>17</v>
      </c>
      <c r="Q230" s="66"/>
      <c r="R230" s="68">
        <f>R231</f>
        <v>968228</v>
      </c>
      <c r="S230" s="68"/>
      <c r="T230" s="25">
        <f>T231</f>
        <v>0</v>
      </c>
      <c r="U230" s="30">
        <f t="shared" si="5"/>
        <v>-968228</v>
      </c>
      <c r="V230" s="32">
        <f t="shared" si="6"/>
        <v>0</v>
      </c>
    </row>
    <row r="231" spans="1:22" s="16" customFormat="1" ht="24.75" customHeight="1">
      <c r="A231" s="56" t="s">
        <v>24</v>
      </c>
      <c r="B231" s="56"/>
      <c r="C231" s="56"/>
      <c r="D231" s="56"/>
      <c r="E231" s="56"/>
      <c r="F231" s="56"/>
      <c r="G231" s="56"/>
      <c r="H231" s="56"/>
      <c r="I231" s="28" t="s">
        <v>359</v>
      </c>
      <c r="J231" s="57" t="s">
        <v>164</v>
      </c>
      <c r="K231" s="57"/>
      <c r="L231" s="57"/>
      <c r="M231" s="29" t="s">
        <v>14</v>
      </c>
      <c r="N231" s="58" t="s">
        <v>155</v>
      </c>
      <c r="O231" s="58"/>
      <c r="P231" s="57">
        <v>240</v>
      </c>
      <c r="Q231" s="57"/>
      <c r="R231" s="59">
        <v>968228</v>
      </c>
      <c r="S231" s="59"/>
      <c r="T231" s="31">
        <v>0</v>
      </c>
      <c r="U231" s="30">
        <f t="shared" si="5"/>
        <v>-968228</v>
      </c>
      <c r="V231" s="32">
        <f t="shared" si="6"/>
        <v>0</v>
      </c>
    </row>
    <row r="232" spans="1:22" s="16" customFormat="1" ht="18" customHeight="1">
      <c r="A232" s="77" t="s">
        <v>180</v>
      </c>
      <c r="B232" s="77"/>
      <c r="C232" s="77"/>
      <c r="D232" s="77"/>
      <c r="E232" s="77"/>
      <c r="F232" s="77"/>
      <c r="G232" s="77"/>
      <c r="H232" s="77"/>
      <c r="I232" s="22" t="s">
        <v>359</v>
      </c>
      <c r="J232" s="61" t="s">
        <v>164</v>
      </c>
      <c r="K232" s="61"/>
      <c r="L232" s="61"/>
      <c r="M232" s="18" t="s">
        <v>77</v>
      </c>
      <c r="N232" s="61" t="s">
        <v>16</v>
      </c>
      <c r="O232" s="61"/>
      <c r="P232" s="61" t="s">
        <v>17</v>
      </c>
      <c r="Q232" s="61"/>
      <c r="R232" s="62">
        <f>R233+R238+R270+R279+R283+R265</f>
        <v>534867620.67</v>
      </c>
      <c r="S232" s="62"/>
      <c r="T232" s="19">
        <f>T233+T238+T270+T279+T283+T265</f>
        <v>204673384.74</v>
      </c>
      <c r="U232" s="20">
        <f t="shared" si="5"/>
        <v>-330194235.93</v>
      </c>
      <c r="V232" s="21">
        <f t="shared" si="6"/>
        <v>0.3826617593407816</v>
      </c>
    </row>
    <row r="233" spans="1:22" s="16" customFormat="1" ht="42" customHeight="1">
      <c r="A233" s="69" t="s">
        <v>166</v>
      </c>
      <c r="B233" s="69"/>
      <c r="C233" s="69"/>
      <c r="D233" s="69"/>
      <c r="E233" s="69"/>
      <c r="F233" s="69"/>
      <c r="G233" s="69"/>
      <c r="H233" s="69"/>
      <c r="I233" s="23" t="s">
        <v>359</v>
      </c>
      <c r="J233" s="66" t="s">
        <v>164</v>
      </c>
      <c r="K233" s="66"/>
      <c r="L233" s="66"/>
      <c r="M233" s="24" t="s">
        <v>77</v>
      </c>
      <c r="N233" s="66" t="s">
        <v>167</v>
      </c>
      <c r="O233" s="66"/>
      <c r="P233" s="66" t="s">
        <v>17</v>
      </c>
      <c r="Q233" s="66"/>
      <c r="R233" s="68">
        <f>R234+R236</f>
        <v>352460</v>
      </c>
      <c r="S233" s="68"/>
      <c r="T233" s="26">
        <f>T234+T236</f>
        <v>16030</v>
      </c>
      <c r="U233" s="25">
        <f t="shared" si="5"/>
        <v>-336430</v>
      </c>
      <c r="V233" s="27">
        <f t="shared" si="6"/>
        <v>0.045480338194405036</v>
      </c>
    </row>
    <row r="234" spans="1:22" s="16" customFormat="1" ht="27.75" customHeight="1">
      <c r="A234" s="69" t="s">
        <v>168</v>
      </c>
      <c r="B234" s="69"/>
      <c r="C234" s="69"/>
      <c r="D234" s="69"/>
      <c r="E234" s="69"/>
      <c r="F234" s="69"/>
      <c r="G234" s="69"/>
      <c r="H234" s="69"/>
      <c r="I234" s="23" t="s">
        <v>359</v>
      </c>
      <c r="J234" s="66" t="s">
        <v>164</v>
      </c>
      <c r="K234" s="66"/>
      <c r="L234" s="66"/>
      <c r="M234" s="24" t="s">
        <v>77</v>
      </c>
      <c r="N234" s="66" t="s">
        <v>169</v>
      </c>
      <c r="O234" s="66"/>
      <c r="P234" s="66" t="s">
        <v>17</v>
      </c>
      <c r="Q234" s="66"/>
      <c r="R234" s="68">
        <f>R235</f>
        <v>315000</v>
      </c>
      <c r="S234" s="68"/>
      <c r="T234" s="26">
        <f>T235</f>
        <v>0</v>
      </c>
      <c r="U234" s="25">
        <f t="shared" si="5"/>
        <v>-315000</v>
      </c>
      <c r="V234" s="27">
        <f t="shared" si="6"/>
        <v>0</v>
      </c>
    </row>
    <row r="235" spans="1:22" s="33" customFormat="1" ht="28.5" customHeight="1">
      <c r="A235" s="56" t="s">
        <v>24</v>
      </c>
      <c r="B235" s="56"/>
      <c r="C235" s="56"/>
      <c r="D235" s="56"/>
      <c r="E235" s="56"/>
      <c r="F235" s="56"/>
      <c r="G235" s="56"/>
      <c r="H235" s="56"/>
      <c r="I235" s="28" t="s">
        <v>359</v>
      </c>
      <c r="J235" s="57" t="s">
        <v>164</v>
      </c>
      <c r="K235" s="57"/>
      <c r="L235" s="57"/>
      <c r="M235" s="29" t="s">
        <v>77</v>
      </c>
      <c r="N235" s="57" t="s">
        <v>169</v>
      </c>
      <c r="O235" s="57"/>
      <c r="P235" s="57" t="s">
        <v>25</v>
      </c>
      <c r="Q235" s="57"/>
      <c r="R235" s="59">
        <v>315000</v>
      </c>
      <c r="S235" s="59"/>
      <c r="T235" s="31">
        <v>0</v>
      </c>
      <c r="U235" s="30">
        <f t="shared" si="5"/>
        <v>-315000</v>
      </c>
      <c r="V235" s="32">
        <f t="shared" si="6"/>
        <v>0</v>
      </c>
    </row>
    <row r="236" spans="1:22" s="16" customFormat="1" ht="35.25" customHeight="1">
      <c r="A236" s="69" t="s">
        <v>339</v>
      </c>
      <c r="B236" s="69"/>
      <c r="C236" s="69"/>
      <c r="D236" s="69"/>
      <c r="E236" s="69"/>
      <c r="F236" s="69"/>
      <c r="G236" s="69"/>
      <c r="H236" s="69"/>
      <c r="I236" s="23" t="s">
        <v>359</v>
      </c>
      <c r="J236" s="66" t="s">
        <v>164</v>
      </c>
      <c r="K236" s="66"/>
      <c r="L236" s="66"/>
      <c r="M236" s="24" t="s">
        <v>77</v>
      </c>
      <c r="N236" s="67" t="s">
        <v>334</v>
      </c>
      <c r="O236" s="67"/>
      <c r="P236" s="66" t="s">
        <v>17</v>
      </c>
      <c r="Q236" s="66"/>
      <c r="R236" s="68">
        <f>R237</f>
        <v>37460</v>
      </c>
      <c r="S236" s="68"/>
      <c r="T236" s="25">
        <f>T237</f>
        <v>16030</v>
      </c>
      <c r="U236" s="30">
        <f t="shared" si="5"/>
        <v>-21430</v>
      </c>
      <c r="V236" s="32">
        <f t="shared" si="6"/>
        <v>0.42792311799252536</v>
      </c>
    </row>
    <row r="237" spans="1:22" s="16" customFormat="1" ht="26.25" customHeight="1">
      <c r="A237" s="56" t="s">
        <v>24</v>
      </c>
      <c r="B237" s="56"/>
      <c r="C237" s="56"/>
      <c r="D237" s="56"/>
      <c r="E237" s="56"/>
      <c r="F237" s="56"/>
      <c r="G237" s="56"/>
      <c r="H237" s="56"/>
      <c r="I237" s="28" t="s">
        <v>359</v>
      </c>
      <c r="J237" s="57" t="s">
        <v>164</v>
      </c>
      <c r="K237" s="57"/>
      <c r="L237" s="57"/>
      <c r="M237" s="29" t="s">
        <v>77</v>
      </c>
      <c r="N237" s="58" t="s">
        <v>334</v>
      </c>
      <c r="O237" s="58"/>
      <c r="P237" s="57" t="s">
        <v>25</v>
      </c>
      <c r="Q237" s="57"/>
      <c r="R237" s="59">
        <v>37460</v>
      </c>
      <c r="S237" s="59"/>
      <c r="T237" s="31">
        <v>16030</v>
      </c>
      <c r="U237" s="30">
        <f t="shared" si="5"/>
        <v>-21430</v>
      </c>
      <c r="V237" s="32">
        <f t="shared" si="6"/>
        <v>0.42792311799252536</v>
      </c>
    </row>
    <row r="238" spans="1:22" s="16" customFormat="1" ht="28.5" customHeight="1">
      <c r="A238" s="69" t="s">
        <v>311</v>
      </c>
      <c r="B238" s="69"/>
      <c r="C238" s="69"/>
      <c r="D238" s="69"/>
      <c r="E238" s="69"/>
      <c r="F238" s="69"/>
      <c r="G238" s="69"/>
      <c r="H238" s="69"/>
      <c r="I238" s="23" t="s">
        <v>359</v>
      </c>
      <c r="J238" s="66" t="s">
        <v>164</v>
      </c>
      <c r="K238" s="66"/>
      <c r="L238" s="66"/>
      <c r="M238" s="24" t="s">
        <v>77</v>
      </c>
      <c r="N238" s="66" t="s">
        <v>30</v>
      </c>
      <c r="O238" s="66"/>
      <c r="P238" s="66" t="s">
        <v>17</v>
      </c>
      <c r="Q238" s="66"/>
      <c r="R238" s="68">
        <f>R239</f>
        <v>529814624.76</v>
      </c>
      <c r="S238" s="68"/>
      <c r="T238" s="26">
        <f>T239</f>
        <v>204366354.74</v>
      </c>
      <c r="U238" s="25">
        <f t="shared" si="5"/>
        <v>-325448270.02</v>
      </c>
      <c r="V238" s="27">
        <f t="shared" si="6"/>
        <v>0.38573181106991083</v>
      </c>
    </row>
    <row r="239" spans="1:29" s="16" customFormat="1" ht="18" customHeight="1">
      <c r="A239" s="69" t="s">
        <v>31</v>
      </c>
      <c r="B239" s="69"/>
      <c r="C239" s="69"/>
      <c r="D239" s="69"/>
      <c r="E239" s="69"/>
      <c r="F239" s="69"/>
      <c r="G239" s="69"/>
      <c r="H239" s="69"/>
      <c r="I239" s="23" t="s">
        <v>359</v>
      </c>
      <c r="J239" s="66" t="s">
        <v>164</v>
      </c>
      <c r="K239" s="66"/>
      <c r="L239" s="66"/>
      <c r="M239" s="24" t="s">
        <v>77</v>
      </c>
      <c r="N239" s="66" t="s">
        <v>32</v>
      </c>
      <c r="O239" s="66"/>
      <c r="P239" s="66" t="s">
        <v>17</v>
      </c>
      <c r="Q239" s="66"/>
      <c r="R239" s="68">
        <f>R240+R259+R261+R263</f>
        <v>529814624.76</v>
      </c>
      <c r="S239" s="68"/>
      <c r="T239" s="26">
        <f>T240+T259+T261+T263</f>
        <v>204366354.74</v>
      </c>
      <c r="U239" s="25">
        <f t="shared" si="5"/>
        <v>-325448270.02</v>
      </c>
      <c r="V239" s="27">
        <f t="shared" si="6"/>
        <v>0.38573181106991083</v>
      </c>
      <c r="AA239" s="16" t="s">
        <v>295</v>
      </c>
      <c r="AB239" s="16" t="s">
        <v>295</v>
      </c>
      <c r="AC239" s="16" t="s">
        <v>295</v>
      </c>
    </row>
    <row r="240" spans="1:22" s="16" customFormat="1" ht="24" customHeight="1">
      <c r="A240" s="69" t="s">
        <v>33</v>
      </c>
      <c r="B240" s="69"/>
      <c r="C240" s="69"/>
      <c r="D240" s="69"/>
      <c r="E240" s="69"/>
      <c r="F240" s="69"/>
      <c r="G240" s="69"/>
      <c r="H240" s="69"/>
      <c r="I240" s="23" t="s">
        <v>359</v>
      </c>
      <c r="J240" s="66" t="s">
        <v>164</v>
      </c>
      <c r="K240" s="66"/>
      <c r="L240" s="66"/>
      <c r="M240" s="24" t="s">
        <v>77</v>
      </c>
      <c r="N240" s="66" t="s">
        <v>34</v>
      </c>
      <c r="O240" s="66"/>
      <c r="P240" s="66" t="s">
        <v>17</v>
      </c>
      <c r="Q240" s="66"/>
      <c r="R240" s="81">
        <f>R241+R243+R246+R250+R255+R257+R248</f>
        <v>409221765.68</v>
      </c>
      <c r="S240" s="81"/>
      <c r="T240" s="26">
        <f>T241+T243+T246+T250+T255+T257+T248</f>
        <v>201517764.70000002</v>
      </c>
      <c r="U240" s="25">
        <f t="shared" si="5"/>
        <v>-207704000.98</v>
      </c>
      <c r="V240" s="27">
        <f t="shared" si="6"/>
        <v>0.49244146230868197</v>
      </c>
    </row>
    <row r="241" spans="1:29" s="16" customFormat="1" ht="25.5" customHeight="1">
      <c r="A241" s="69" t="s">
        <v>151</v>
      </c>
      <c r="B241" s="69"/>
      <c r="C241" s="69"/>
      <c r="D241" s="69"/>
      <c r="E241" s="69"/>
      <c r="F241" s="69"/>
      <c r="G241" s="69"/>
      <c r="H241" s="69"/>
      <c r="I241" s="23" t="s">
        <v>359</v>
      </c>
      <c r="J241" s="66" t="s">
        <v>164</v>
      </c>
      <c r="K241" s="66"/>
      <c r="L241" s="66"/>
      <c r="M241" s="24" t="s">
        <v>77</v>
      </c>
      <c r="N241" s="66" t="s">
        <v>177</v>
      </c>
      <c r="O241" s="66"/>
      <c r="P241" s="66" t="s">
        <v>17</v>
      </c>
      <c r="Q241" s="66"/>
      <c r="R241" s="68">
        <f>R242</f>
        <v>725139.1</v>
      </c>
      <c r="S241" s="68"/>
      <c r="T241" s="26">
        <f>T242</f>
        <v>248978.8</v>
      </c>
      <c r="U241" s="25">
        <f t="shared" si="5"/>
        <v>-476160.3</v>
      </c>
      <c r="V241" s="27">
        <f t="shared" si="6"/>
        <v>0.34335315803547206</v>
      </c>
      <c r="AC241" s="16" t="s">
        <v>295</v>
      </c>
    </row>
    <row r="242" spans="1:22" s="16" customFormat="1" ht="27" customHeight="1">
      <c r="A242" s="56" t="s">
        <v>24</v>
      </c>
      <c r="B242" s="56"/>
      <c r="C242" s="56"/>
      <c r="D242" s="56"/>
      <c r="E242" s="56"/>
      <c r="F242" s="56"/>
      <c r="G242" s="56"/>
      <c r="H242" s="56"/>
      <c r="I242" s="28" t="s">
        <v>359</v>
      </c>
      <c r="J242" s="57" t="s">
        <v>164</v>
      </c>
      <c r="K242" s="57"/>
      <c r="L242" s="57"/>
      <c r="M242" s="29" t="s">
        <v>77</v>
      </c>
      <c r="N242" s="57" t="s">
        <v>177</v>
      </c>
      <c r="O242" s="57"/>
      <c r="P242" s="57" t="s">
        <v>25</v>
      </c>
      <c r="Q242" s="57"/>
      <c r="R242" s="59">
        <v>725139.1</v>
      </c>
      <c r="S242" s="59"/>
      <c r="T242" s="31">
        <v>248978.8</v>
      </c>
      <c r="U242" s="30">
        <f t="shared" si="5"/>
        <v>-476160.3</v>
      </c>
      <c r="V242" s="32">
        <f t="shared" si="6"/>
        <v>0.34335315803547206</v>
      </c>
    </row>
    <row r="243" spans="1:22" s="16" customFormat="1" ht="24" customHeight="1">
      <c r="A243" s="69" t="s">
        <v>161</v>
      </c>
      <c r="B243" s="69"/>
      <c r="C243" s="69"/>
      <c r="D243" s="69"/>
      <c r="E243" s="69"/>
      <c r="F243" s="69"/>
      <c r="G243" s="69"/>
      <c r="H243" s="69"/>
      <c r="I243" s="23" t="s">
        <v>359</v>
      </c>
      <c r="J243" s="66" t="s">
        <v>164</v>
      </c>
      <c r="K243" s="66"/>
      <c r="L243" s="66"/>
      <c r="M243" s="24" t="s">
        <v>77</v>
      </c>
      <c r="N243" s="66" t="s">
        <v>183</v>
      </c>
      <c r="O243" s="66"/>
      <c r="P243" s="66" t="s">
        <v>17</v>
      </c>
      <c r="Q243" s="66"/>
      <c r="R243" s="68">
        <f>R244+R245</f>
        <v>297436092.8</v>
      </c>
      <c r="S243" s="68"/>
      <c r="T243" s="26">
        <f>T244+T245</f>
        <v>155164792.82</v>
      </c>
      <c r="U243" s="25">
        <f t="shared" si="5"/>
        <v>-142271299.98000002</v>
      </c>
      <c r="V243" s="27">
        <f t="shared" si="6"/>
        <v>0.5216743918309029</v>
      </c>
    </row>
    <row r="244" spans="1:22" s="16" customFormat="1" ht="20.25" customHeight="1">
      <c r="A244" s="56" t="s">
        <v>56</v>
      </c>
      <c r="B244" s="56"/>
      <c r="C244" s="56"/>
      <c r="D244" s="56"/>
      <c r="E244" s="56"/>
      <c r="F244" s="56"/>
      <c r="G244" s="56"/>
      <c r="H244" s="56"/>
      <c r="I244" s="28" t="s">
        <v>359</v>
      </c>
      <c r="J244" s="57" t="s">
        <v>164</v>
      </c>
      <c r="K244" s="57"/>
      <c r="L244" s="57"/>
      <c r="M244" s="29" t="s">
        <v>77</v>
      </c>
      <c r="N244" s="57" t="s">
        <v>183</v>
      </c>
      <c r="O244" s="57"/>
      <c r="P244" s="57" t="s">
        <v>57</v>
      </c>
      <c r="Q244" s="57"/>
      <c r="R244" s="59">
        <v>255566323.04</v>
      </c>
      <c r="S244" s="59"/>
      <c r="T244" s="31">
        <v>152660864.19</v>
      </c>
      <c r="U244" s="30">
        <f t="shared" si="5"/>
        <v>-102905458.85</v>
      </c>
      <c r="V244" s="32">
        <f t="shared" si="6"/>
        <v>0.5973434307543967</v>
      </c>
    </row>
    <row r="245" spans="1:22" s="16" customFormat="1" ht="23.25" customHeight="1">
      <c r="A245" s="56" t="s">
        <v>24</v>
      </c>
      <c r="B245" s="56"/>
      <c r="C245" s="56"/>
      <c r="D245" s="56"/>
      <c r="E245" s="56"/>
      <c r="F245" s="56"/>
      <c r="G245" s="56"/>
      <c r="H245" s="56"/>
      <c r="I245" s="28" t="s">
        <v>359</v>
      </c>
      <c r="J245" s="57" t="s">
        <v>164</v>
      </c>
      <c r="K245" s="57"/>
      <c r="L245" s="57"/>
      <c r="M245" s="29" t="s">
        <v>77</v>
      </c>
      <c r="N245" s="57" t="s">
        <v>183</v>
      </c>
      <c r="O245" s="57"/>
      <c r="P245" s="57" t="s">
        <v>25</v>
      </c>
      <c r="Q245" s="57"/>
      <c r="R245" s="59">
        <v>41869769.76</v>
      </c>
      <c r="S245" s="59"/>
      <c r="T245" s="31">
        <v>2503928.63</v>
      </c>
      <c r="U245" s="30">
        <f t="shared" si="5"/>
        <v>-39365841.129999995</v>
      </c>
      <c r="V245" s="32">
        <f t="shared" si="6"/>
        <v>0.05980278000936397</v>
      </c>
    </row>
    <row r="246" spans="1:22" s="16" customFormat="1" ht="26.25" customHeight="1">
      <c r="A246" s="69" t="s">
        <v>184</v>
      </c>
      <c r="B246" s="69"/>
      <c r="C246" s="69"/>
      <c r="D246" s="69"/>
      <c r="E246" s="69"/>
      <c r="F246" s="69"/>
      <c r="G246" s="69"/>
      <c r="H246" s="69"/>
      <c r="I246" s="23" t="s">
        <v>359</v>
      </c>
      <c r="J246" s="66" t="s">
        <v>164</v>
      </c>
      <c r="K246" s="66"/>
      <c r="L246" s="66"/>
      <c r="M246" s="24" t="s">
        <v>77</v>
      </c>
      <c r="N246" s="66" t="s">
        <v>185</v>
      </c>
      <c r="O246" s="66"/>
      <c r="P246" s="66" t="s">
        <v>17</v>
      </c>
      <c r="Q246" s="66"/>
      <c r="R246" s="68">
        <f>R247</f>
        <v>4344000</v>
      </c>
      <c r="S246" s="68"/>
      <c r="T246" s="26">
        <f>T247</f>
        <v>1771171.38</v>
      </c>
      <c r="U246" s="25">
        <f t="shared" si="5"/>
        <v>-2572828.62</v>
      </c>
      <c r="V246" s="27">
        <f t="shared" si="6"/>
        <v>0.4077282182320442</v>
      </c>
    </row>
    <row r="247" spans="1:22" s="16" customFormat="1" ht="12.75" customHeight="1">
      <c r="A247" s="56" t="s">
        <v>24</v>
      </c>
      <c r="B247" s="56"/>
      <c r="C247" s="56"/>
      <c r="D247" s="56"/>
      <c r="E247" s="56"/>
      <c r="F247" s="56"/>
      <c r="G247" s="56"/>
      <c r="H247" s="56"/>
      <c r="I247" s="28" t="s">
        <v>359</v>
      </c>
      <c r="J247" s="57" t="s">
        <v>164</v>
      </c>
      <c r="K247" s="57"/>
      <c r="L247" s="57"/>
      <c r="M247" s="29" t="s">
        <v>77</v>
      </c>
      <c r="N247" s="57" t="s">
        <v>185</v>
      </c>
      <c r="O247" s="57"/>
      <c r="P247" s="57" t="s">
        <v>25</v>
      </c>
      <c r="Q247" s="57"/>
      <c r="R247" s="59">
        <v>4344000</v>
      </c>
      <c r="S247" s="59"/>
      <c r="T247" s="31">
        <v>1771171.38</v>
      </c>
      <c r="U247" s="30">
        <f t="shared" si="5"/>
        <v>-2572828.62</v>
      </c>
      <c r="V247" s="32">
        <f aca="true" t="shared" si="7" ref="V247:V254">T247/R247</f>
        <v>0.4077282182320442</v>
      </c>
    </row>
    <row r="248" spans="1:22" s="16" customFormat="1" ht="24" customHeight="1">
      <c r="A248" s="63" t="s">
        <v>303</v>
      </c>
      <c r="B248" s="64"/>
      <c r="C248" s="64"/>
      <c r="D248" s="64"/>
      <c r="E248" s="64"/>
      <c r="F248" s="64"/>
      <c r="G248" s="64"/>
      <c r="H248" s="65"/>
      <c r="I248" s="23" t="s">
        <v>359</v>
      </c>
      <c r="J248" s="66" t="s">
        <v>164</v>
      </c>
      <c r="K248" s="66"/>
      <c r="L248" s="66"/>
      <c r="M248" s="24" t="s">
        <v>77</v>
      </c>
      <c r="N248" s="67" t="s">
        <v>302</v>
      </c>
      <c r="O248" s="67"/>
      <c r="P248" s="66" t="s">
        <v>17</v>
      </c>
      <c r="Q248" s="66"/>
      <c r="R248" s="68">
        <f>R249</f>
        <v>22293200</v>
      </c>
      <c r="S248" s="68"/>
      <c r="T248" s="26">
        <f>T249</f>
        <v>9971929.4</v>
      </c>
      <c r="U248" s="30">
        <f t="shared" si="5"/>
        <v>-12321270.6</v>
      </c>
      <c r="V248" s="32">
        <f t="shared" si="7"/>
        <v>0.4473081208619669</v>
      </c>
    </row>
    <row r="249" spans="1:22" s="33" customFormat="1" ht="16.5" customHeight="1">
      <c r="A249" s="56" t="s">
        <v>56</v>
      </c>
      <c r="B249" s="56"/>
      <c r="C249" s="56"/>
      <c r="D249" s="56"/>
      <c r="E249" s="56"/>
      <c r="F249" s="56"/>
      <c r="G249" s="56"/>
      <c r="H249" s="56"/>
      <c r="I249" s="28" t="s">
        <v>359</v>
      </c>
      <c r="J249" s="57" t="s">
        <v>164</v>
      </c>
      <c r="K249" s="57"/>
      <c r="L249" s="57"/>
      <c r="M249" s="29" t="s">
        <v>77</v>
      </c>
      <c r="N249" s="58" t="s">
        <v>302</v>
      </c>
      <c r="O249" s="58"/>
      <c r="P249" s="57">
        <v>110</v>
      </c>
      <c r="Q249" s="57"/>
      <c r="R249" s="59">
        <v>22293200</v>
      </c>
      <c r="S249" s="59"/>
      <c r="T249" s="31">
        <v>9971929.4</v>
      </c>
      <c r="U249" s="30">
        <f t="shared" si="5"/>
        <v>-12321270.6</v>
      </c>
      <c r="V249" s="32">
        <f t="shared" si="7"/>
        <v>0.4473081208619669</v>
      </c>
    </row>
    <row r="250" spans="1:22" s="33" customFormat="1" ht="26.25" customHeight="1">
      <c r="A250" s="69" t="s">
        <v>165</v>
      </c>
      <c r="B250" s="69"/>
      <c r="C250" s="69"/>
      <c r="D250" s="69"/>
      <c r="E250" s="69"/>
      <c r="F250" s="69"/>
      <c r="G250" s="69"/>
      <c r="H250" s="69"/>
      <c r="I250" s="23" t="s">
        <v>359</v>
      </c>
      <c r="J250" s="66" t="s">
        <v>164</v>
      </c>
      <c r="K250" s="66"/>
      <c r="L250" s="66"/>
      <c r="M250" s="24" t="s">
        <v>77</v>
      </c>
      <c r="N250" s="66" t="s">
        <v>186</v>
      </c>
      <c r="O250" s="66"/>
      <c r="P250" s="66" t="s">
        <v>17</v>
      </c>
      <c r="Q250" s="66"/>
      <c r="R250" s="68">
        <f>R251+R252+R254+R253</f>
        <v>69566534.71000001</v>
      </c>
      <c r="S250" s="68"/>
      <c r="T250" s="34">
        <f>T251+T252+T254+T253</f>
        <v>27739297.94</v>
      </c>
      <c r="U250" s="30">
        <f t="shared" si="5"/>
        <v>-41827236.77000001</v>
      </c>
      <c r="V250" s="27">
        <f t="shared" si="7"/>
        <v>0.3987448570729591</v>
      </c>
    </row>
    <row r="251" spans="1:22" s="33" customFormat="1" ht="19.5" customHeight="1">
      <c r="A251" s="56" t="s">
        <v>56</v>
      </c>
      <c r="B251" s="56"/>
      <c r="C251" s="56"/>
      <c r="D251" s="56"/>
      <c r="E251" s="56"/>
      <c r="F251" s="56"/>
      <c r="G251" s="56"/>
      <c r="H251" s="56"/>
      <c r="I251" s="28" t="s">
        <v>359</v>
      </c>
      <c r="J251" s="57" t="s">
        <v>164</v>
      </c>
      <c r="K251" s="57"/>
      <c r="L251" s="57"/>
      <c r="M251" s="29" t="s">
        <v>77</v>
      </c>
      <c r="N251" s="57" t="s">
        <v>186</v>
      </c>
      <c r="O251" s="57"/>
      <c r="P251" s="57" t="s">
        <v>57</v>
      </c>
      <c r="Q251" s="57"/>
      <c r="R251" s="59">
        <v>15852478.01</v>
      </c>
      <c r="S251" s="59"/>
      <c r="T251" s="31">
        <v>7707939.07</v>
      </c>
      <c r="U251" s="30">
        <f t="shared" si="5"/>
        <v>-8144538.9399999995</v>
      </c>
      <c r="V251" s="32">
        <f t="shared" si="7"/>
        <v>0.4862292863700998</v>
      </c>
    </row>
    <row r="252" spans="1:27" s="33" customFormat="1" ht="26.25" customHeight="1">
      <c r="A252" s="56" t="s">
        <v>24</v>
      </c>
      <c r="B252" s="56"/>
      <c r="C252" s="56"/>
      <c r="D252" s="56"/>
      <c r="E252" s="56"/>
      <c r="F252" s="56"/>
      <c r="G252" s="56"/>
      <c r="H252" s="56"/>
      <c r="I252" s="28" t="s">
        <v>359</v>
      </c>
      <c r="J252" s="57" t="s">
        <v>164</v>
      </c>
      <c r="K252" s="57"/>
      <c r="L252" s="57"/>
      <c r="M252" s="29" t="s">
        <v>77</v>
      </c>
      <c r="N252" s="57" t="s">
        <v>186</v>
      </c>
      <c r="O252" s="57"/>
      <c r="P252" s="57" t="s">
        <v>25</v>
      </c>
      <c r="Q252" s="57"/>
      <c r="R252" s="59">
        <v>49656474.96</v>
      </c>
      <c r="S252" s="59"/>
      <c r="T252" s="31">
        <v>17997266.59</v>
      </c>
      <c r="U252" s="30">
        <f aca="true" t="shared" si="8" ref="U252:U320">T252-R252</f>
        <v>-31659208.37</v>
      </c>
      <c r="V252" s="32">
        <f t="shared" si="7"/>
        <v>0.3624354448135398</v>
      </c>
      <c r="AA252" s="33" t="s">
        <v>295</v>
      </c>
    </row>
    <row r="253" spans="1:22" s="16" customFormat="1" ht="21" customHeight="1">
      <c r="A253" s="56" t="s">
        <v>26</v>
      </c>
      <c r="B253" s="56"/>
      <c r="C253" s="56"/>
      <c r="D253" s="56"/>
      <c r="E253" s="56"/>
      <c r="F253" s="56"/>
      <c r="G253" s="56"/>
      <c r="H253" s="56"/>
      <c r="I253" s="28" t="s">
        <v>359</v>
      </c>
      <c r="J253" s="57" t="s">
        <v>164</v>
      </c>
      <c r="K253" s="57"/>
      <c r="L253" s="57"/>
      <c r="M253" s="29" t="s">
        <v>77</v>
      </c>
      <c r="N253" s="57" t="s">
        <v>186</v>
      </c>
      <c r="O253" s="57"/>
      <c r="P253" s="57">
        <v>830</v>
      </c>
      <c r="Q253" s="57"/>
      <c r="R253" s="59">
        <v>5972.12</v>
      </c>
      <c r="S253" s="59"/>
      <c r="T253" s="31">
        <v>5706.8</v>
      </c>
      <c r="U253" s="30">
        <f t="shared" si="8"/>
        <v>-265.3199999999997</v>
      </c>
      <c r="V253" s="32">
        <f t="shared" si="7"/>
        <v>0.9555735651661387</v>
      </c>
    </row>
    <row r="254" spans="1:22" s="16" customFormat="1" ht="18" customHeight="1">
      <c r="A254" s="56" t="s">
        <v>36</v>
      </c>
      <c r="B254" s="56"/>
      <c r="C254" s="56"/>
      <c r="D254" s="56"/>
      <c r="E254" s="56"/>
      <c r="F254" s="56"/>
      <c r="G254" s="56"/>
      <c r="H254" s="56"/>
      <c r="I254" s="28" t="s">
        <v>359</v>
      </c>
      <c r="J254" s="57" t="s">
        <v>164</v>
      </c>
      <c r="K254" s="57"/>
      <c r="L254" s="57"/>
      <c r="M254" s="29" t="s">
        <v>77</v>
      </c>
      <c r="N254" s="57" t="s">
        <v>186</v>
      </c>
      <c r="O254" s="57"/>
      <c r="P254" s="57" t="s">
        <v>37</v>
      </c>
      <c r="Q254" s="57"/>
      <c r="R254" s="59">
        <v>4051609.62</v>
      </c>
      <c r="S254" s="59"/>
      <c r="T254" s="31">
        <v>2028385.48</v>
      </c>
      <c r="U254" s="30">
        <f t="shared" si="8"/>
        <v>-2023224.1400000001</v>
      </c>
      <c r="V254" s="32">
        <f t="shared" si="7"/>
        <v>0.5006369493218845</v>
      </c>
    </row>
    <row r="255" spans="1:28" s="33" customFormat="1" ht="35.25" customHeight="1">
      <c r="A255" s="69" t="s">
        <v>305</v>
      </c>
      <c r="B255" s="69"/>
      <c r="C255" s="69"/>
      <c r="D255" s="69"/>
      <c r="E255" s="69"/>
      <c r="F255" s="69"/>
      <c r="G255" s="69"/>
      <c r="H255" s="69"/>
      <c r="I255" s="23" t="s">
        <v>359</v>
      </c>
      <c r="J255" s="66" t="s">
        <v>164</v>
      </c>
      <c r="K255" s="66"/>
      <c r="L255" s="66"/>
      <c r="M255" s="24" t="s">
        <v>77</v>
      </c>
      <c r="N255" s="66" t="s">
        <v>304</v>
      </c>
      <c r="O255" s="66"/>
      <c r="P255" s="66" t="s">
        <v>17</v>
      </c>
      <c r="Q255" s="66"/>
      <c r="R255" s="68">
        <f>R256</f>
        <v>14492021</v>
      </c>
      <c r="S255" s="68"/>
      <c r="T255" s="26">
        <f>T256</f>
        <v>6424797.5</v>
      </c>
      <c r="U255" s="25">
        <f t="shared" si="8"/>
        <v>-8067223.5</v>
      </c>
      <c r="V255" s="27">
        <v>0</v>
      </c>
      <c r="AB255" s="33" t="s">
        <v>295</v>
      </c>
    </row>
    <row r="256" spans="1:22" s="16" customFormat="1" ht="22.5" customHeight="1">
      <c r="A256" s="56" t="s">
        <v>24</v>
      </c>
      <c r="B256" s="56"/>
      <c r="C256" s="56"/>
      <c r="D256" s="56"/>
      <c r="E256" s="56"/>
      <c r="F256" s="56"/>
      <c r="G256" s="56"/>
      <c r="H256" s="56"/>
      <c r="I256" s="28" t="s">
        <v>359</v>
      </c>
      <c r="J256" s="57" t="s">
        <v>164</v>
      </c>
      <c r="K256" s="57"/>
      <c r="L256" s="57"/>
      <c r="M256" s="29" t="s">
        <v>77</v>
      </c>
      <c r="N256" s="57" t="s">
        <v>304</v>
      </c>
      <c r="O256" s="57"/>
      <c r="P256" s="57" t="s">
        <v>25</v>
      </c>
      <c r="Q256" s="57"/>
      <c r="R256" s="59">
        <v>14492021</v>
      </c>
      <c r="S256" s="59"/>
      <c r="T256" s="31">
        <v>6424797.5</v>
      </c>
      <c r="U256" s="30">
        <f t="shared" si="8"/>
        <v>-8067223.5</v>
      </c>
      <c r="V256" s="32">
        <v>0</v>
      </c>
    </row>
    <row r="257" spans="1:22" s="16" customFormat="1" ht="28.5" customHeight="1">
      <c r="A257" s="69" t="s">
        <v>172</v>
      </c>
      <c r="B257" s="69"/>
      <c r="C257" s="69"/>
      <c r="D257" s="69"/>
      <c r="E257" s="69"/>
      <c r="F257" s="69"/>
      <c r="G257" s="69"/>
      <c r="H257" s="69"/>
      <c r="I257" s="23" t="s">
        <v>359</v>
      </c>
      <c r="J257" s="66" t="s">
        <v>164</v>
      </c>
      <c r="K257" s="66"/>
      <c r="L257" s="66"/>
      <c r="M257" s="24" t="s">
        <v>77</v>
      </c>
      <c r="N257" s="66" t="s">
        <v>187</v>
      </c>
      <c r="O257" s="66"/>
      <c r="P257" s="66" t="s">
        <v>17</v>
      </c>
      <c r="Q257" s="66"/>
      <c r="R257" s="68">
        <f>R258</f>
        <v>364778.07</v>
      </c>
      <c r="S257" s="68"/>
      <c r="T257" s="26">
        <f>T258</f>
        <v>196796.86</v>
      </c>
      <c r="U257" s="25">
        <f t="shared" si="8"/>
        <v>-167981.21000000002</v>
      </c>
      <c r="V257" s="27">
        <f aca="true" t="shared" si="9" ref="V257:V273">T257/R257</f>
        <v>0.539497508718109</v>
      </c>
    </row>
    <row r="258" spans="1:22" s="33" customFormat="1" ht="24.75" customHeight="1">
      <c r="A258" s="56" t="s">
        <v>24</v>
      </c>
      <c r="B258" s="56"/>
      <c r="C258" s="56"/>
      <c r="D258" s="56"/>
      <c r="E258" s="56"/>
      <c r="F258" s="56"/>
      <c r="G258" s="56"/>
      <c r="H258" s="56"/>
      <c r="I258" s="28" t="s">
        <v>359</v>
      </c>
      <c r="J258" s="57" t="s">
        <v>164</v>
      </c>
      <c r="K258" s="57"/>
      <c r="L258" s="57"/>
      <c r="M258" s="29" t="s">
        <v>77</v>
      </c>
      <c r="N258" s="57" t="s">
        <v>187</v>
      </c>
      <c r="O258" s="57"/>
      <c r="P258" s="57" t="s">
        <v>25</v>
      </c>
      <c r="Q258" s="57"/>
      <c r="R258" s="59">
        <v>364778.07</v>
      </c>
      <c r="S258" s="59"/>
      <c r="T258" s="31">
        <v>196796.86</v>
      </c>
      <c r="U258" s="30">
        <f t="shared" si="8"/>
        <v>-167981.21000000002</v>
      </c>
      <c r="V258" s="32">
        <f t="shared" si="9"/>
        <v>0.539497508718109</v>
      </c>
    </row>
    <row r="259" spans="1:22" s="16" customFormat="1" ht="21" customHeight="1">
      <c r="A259" s="63" t="s">
        <v>341</v>
      </c>
      <c r="B259" s="64"/>
      <c r="C259" s="64"/>
      <c r="D259" s="64"/>
      <c r="E259" s="64"/>
      <c r="F259" s="64"/>
      <c r="G259" s="64"/>
      <c r="H259" s="65"/>
      <c r="I259" s="23" t="s">
        <v>359</v>
      </c>
      <c r="J259" s="66" t="s">
        <v>164</v>
      </c>
      <c r="K259" s="66"/>
      <c r="L259" s="66"/>
      <c r="M259" s="24" t="s">
        <v>77</v>
      </c>
      <c r="N259" s="66" t="s">
        <v>340</v>
      </c>
      <c r="O259" s="66"/>
      <c r="P259" s="66" t="s">
        <v>17</v>
      </c>
      <c r="Q259" s="66"/>
      <c r="R259" s="68">
        <f>R260</f>
        <v>97283759.08</v>
      </c>
      <c r="S259" s="68"/>
      <c r="T259" s="31">
        <f>T260</f>
        <v>2444090.04</v>
      </c>
      <c r="U259" s="30">
        <f>T259-R259</f>
        <v>-94839669.03999999</v>
      </c>
      <c r="V259" s="32">
        <f>T259/R259</f>
        <v>0.025123310027423337</v>
      </c>
    </row>
    <row r="260" spans="1:22" s="33" customFormat="1" ht="25.5" customHeight="1">
      <c r="A260" s="56" t="s">
        <v>24</v>
      </c>
      <c r="B260" s="56"/>
      <c r="C260" s="56"/>
      <c r="D260" s="56"/>
      <c r="E260" s="56"/>
      <c r="F260" s="56"/>
      <c r="G260" s="56"/>
      <c r="H260" s="56"/>
      <c r="I260" s="28" t="s">
        <v>359</v>
      </c>
      <c r="J260" s="57" t="s">
        <v>164</v>
      </c>
      <c r="K260" s="57"/>
      <c r="L260" s="57"/>
      <c r="M260" s="29" t="s">
        <v>77</v>
      </c>
      <c r="N260" s="57" t="s">
        <v>340</v>
      </c>
      <c r="O260" s="57"/>
      <c r="P260" s="57" t="s">
        <v>25</v>
      </c>
      <c r="Q260" s="57"/>
      <c r="R260" s="59">
        <v>97283759.08</v>
      </c>
      <c r="S260" s="59"/>
      <c r="T260" s="31">
        <v>2444090.04</v>
      </c>
      <c r="U260" s="30">
        <f>T260-R260</f>
        <v>-94839669.03999999</v>
      </c>
      <c r="V260" s="32">
        <f>T260/R260</f>
        <v>0.025123310027423337</v>
      </c>
    </row>
    <row r="261" spans="1:22" s="16" customFormat="1" ht="18" customHeight="1">
      <c r="A261" s="63" t="s">
        <v>341</v>
      </c>
      <c r="B261" s="64"/>
      <c r="C261" s="64"/>
      <c r="D261" s="64"/>
      <c r="E261" s="64"/>
      <c r="F261" s="64"/>
      <c r="G261" s="64"/>
      <c r="H261" s="65"/>
      <c r="I261" s="23" t="s">
        <v>359</v>
      </c>
      <c r="J261" s="66" t="s">
        <v>164</v>
      </c>
      <c r="K261" s="66"/>
      <c r="L261" s="66"/>
      <c r="M261" s="24" t="s">
        <v>77</v>
      </c>
      <c r="N261" s="66" t="s">
        <v>369</v>
      </c>
      <c r="O261" s="66"/>
      <c r="P261" s="66" t="s">
        <v>17</v>
      </c>
      <c r="Q261" s="66"/>
      <c r="R261" s="68">
        <f>R262</f>
        <v>22904600</v>
      </c>
      <c r="S261" s="68"/>
      <c r="T261" s="31">
        <f>T262</f>
        <v>0</v>
      </c>
      <c r="U261" s="30">
        <f>T261-R261</f>
        <v>-22904600</v>
      </c>
      <c r="V261" s="32">
        <f>T261/R261</f>
        <v>0</v>
      </c>
    </row>
    <row r="262" spans="1:22" s="16" customFormat="1" ht="21.75" customHeight="1">
      <c r="A262" s="56" t="s">
        <v>24</v>
      </c>
      <c r="B262" s="56"/>
      <c r="C262" s="56"/>
      <c r="D262" s="56"/>
      <c r="E262" s="56"/>
      <c r="F262" s="56"/>
      <c r="G262" s="56"/>
      <c r="H262" s="56"/>
      <c r="I262" s="28" t="s">
        <v>359</v>
      </c>
      <c r="J262" s="57" t="s">
        <v>164</v>
      </c>
      <c r="K262" s="57"/>
      <c r="L262" s="57"/>
      <c r="M262" s="29" t="s">
        <v>77</v>
      </c>
      <c r="N262" s="57" t="s">
        <v>369</v>
      </c>
      <c r="O262" s="57"/>
      <c r="P262" s="57" t="s">
        <v>25</v>
      </c>
      <c r="Q262" s="57"/>
      <c r="R262" s="59">
        <v>22904600</v>
      </c>
      <c r="S262" s="59"/>
      <c r="T262" s="31">
        <v>0</v>
      </c>
      <c r="U262" s="30">
        <f>T262-R262</f>
        <v>-22904600</v>
      </c>
      <c r="V262" s="32">
        <f>T262/R262</f>
        <v>0</v>
      </c>
    </row>
    <row r="263" spans="1:22" s="16" customFormat="1" ht="36.75" customHeight="1">
      <c r="A263" s="69" t="s">
        <v>189</v>
      </c>
      <c r="B263" s="69"/>
      <c r="C263" s="69"/>
      <c r="D263" s="69"/>
      <c r="E263" s="69"/>
      <c r="F263" s="69"/>
      <c r="G263" s="69"/>
      <c r="H263" s="69"/>
      <c r="I263" s="23" t="s">
        <v>359</v>
      </c>
      <c r="J263" s="66" t="s">
        <v>164</v>
      </c>
      <c r="K263" s="66"/>
      <c r="L263" s="66"/>
      <c r="M263" s="24" t="s">
        <v>77</v>
      </c>
      <c r="N263" s="66" t="s">
        <v>190</v>
      </c>
      <c r="O263" s="66"/>
      <c r="P263" s="66" t="s">
        <v>17</v>
      </c>
      <c r="Q263" s="66"/>
      <c r="R263" s="68">
        <f>R264</f>
        <v>404500</v>
      </c>
      <c r="S263" s="68"/>
      <c r="T263" s="26">
        <f>T264</f>
        <v>404500</v>
      </c>
      <c r="U263" s="25">
        <f t="shared" si="8"/>
        <v>0</v>
      </c>
      <c r="V263" s="27">
        <f t="shared" si="9"/>
        <v>1</v>
      </c>
    </row>
    <row r="264" spans="1:22" s="16" customFormat="1" ht="27.75" customHeight="1">
      <c r="A264" s="56" t="s">
        <v>24</v>
      </c>
      <c r="B264" s="56"/>
      <c r="C264" s="56"/>
      <c r="D264" s="56"/>
      <c r="E264" s="56"/>
      <c r="F264" s="56"/>
      <c r="G264" s="56"/>
      <c r="H264" s="56"/>
      <c r="I264" s="28" t="s">
        <v>359</v>
      </c>
      <c r="J264" s="57" t="s">
        <v>164</v>
      </c>
      <c r="K264" s="57"/>
      <c r="L264" s="57"/>
      <c r="M264" s="29" t="s">
        <v>77</v>
      </c>
      <c r="N264" s="57" t="s">
        <v>190</v>
      </c>
      <c r="O264" s="57"/>
      <c r="P264" s="57" t="s">
        <v>25</v>
      </c>
      <c r="Q264" s="57"/>
      <c r="R264" s="59">
        <v>404500</v>
      </c>
      <c r="S264" s="59"/>
      <c r="T264" s="31">
        <v>404500</v>
      </c>
      <c r="U264" s="30">
        <f t="shared" si="8"/>
        <v>0</v>
      </c>
      <c r="V264" s="32">
        <f t="shared" si="9"/>
        <v>1</v>
      </c>
    </row>
    <row r="265" spans="1:32" s="16" customFormat="1" ht="28.5" customHeight="1">
      <c r="A265" s="69" t="s">
        <v>337</v>
      </c>
      <c r="B265" s="69"/>
      <c r="C265" s="69"/>
      <c r="D265" s="69"/>
      <c r="E265" s="69"/>
      <c r="F265" s="69"/>
      <c r="G265" s="69"/>
      <c r="H265" s="69"/>
      <c r="I265" s="23" t="s">
        <v>359</v>
      </c>
      <c r="J265" s="66" t="s">
        <v>164</v>
      </c>
      <c r="K265" s="66"/>
      <c r="L265" s="66"/>
      <c r="M265" s="24" t="s">
        <v>77</v>
      </c>
      <c r="N265" s="67" t="s">
        <v>335</v>
      </c>
      <c r="O265" s="67"/>
      <c r="P265" s="66" t="s">
        <v>17</v>
      </c>
      <c r="Q265" s="66"/>
      <c r="R265" s="68">
        <f>R266+R268</f>
        <v>2178000</v>
      </c>
      <c r="S265" s="68"/>
      <c r="T265" s="34">
        <f>T266+T268</f>
        <v>59000</v>
      </c>
      <c r="U265" s="30">
        <f t="shared" si="8"/>
        <v>-2119000</v>
      </c>
      <c r="V265" s="27">
        <f t="shared" si="9"/>
        <v>0.027089072543617997</v>
      </c>
      <c r="AF265" s="16" t="s">
        <v>295</v>
      </c>
    </row>
    <row r="266" spans="1:28" s="33" customFormat="1" ht="24.75" customHeight="1">
      <c r="A266" s="69" t="s">
        <v>338</v>
      </c>
      <c r="B266" s="69"/>
      <c r="C266" s="69"/>
      <c r="D266" s="69"/>
      <c r="E266" s="69"/>
      <c r="F266" s="69"/>
      <c r="G266" s="69"/>
      <c r="H266" s="69"/>
      <c r="I266" s="23" t="s">
        <v>359</v>
      </c>
      <c r="J266" s="66" t="s">
        <v>164</v>
      </c>
      <c r="K266" s="66"/>
      <c r="L266" s="66"/>
      <c r="M266" s="24" t="s">
        <v>77</v>
      </c>
      <c r="N266" s="67" t="s">
        <v>336</v>
      </c>
      <c r="O266" s="67"/>
      <c r="P266" s="66" t="s">
        <v>17</v>
      </c>
      <c r="Q266" s="66"/>
      <c r="R266" s="68">
        <f>R267</f>
        <v>178000</v>
      </c>
      <c r="S266" s="68"/>
      <c r="T266" s="26">
        <f>T267</f>
        <v>59000</v>
      </c>
      <c r="U266" s="25">
        <f t="shared" si="8"/>
        <v>-119000</v>
      </c>
      <c r="V266" s="27">
        <f t="shared" si="9"/>
        <v>0.33146067415730335</v>
      </c>
      <c r="AA266" s="33" t="s">
        <v>295</v>
      </c>
      <c r="AB266" s="33" t="s">
        <v>295</v>
      </c>
    </row>
    <row r="267" spans="1:22" s="16" customFormat="1" ht="25.5" customHeight="1">
      <c r="A267" s="56" t="s">
        <v>24</v>
      </c>
      <c r="B267" s="56"/>
      <c r="C267" s="56"/>
      <c r="D267" s="56"/>
      <c r="E267" s="56"/>
      <c r="F267" s="56"/>
      <c r="G267" s="56"/>
      <c r="H267" s="56"/>
      <c r="I267" s="28" t="s">
        <v>359</v>
      </c>
      <c r="J267" s="57" t="s">
        <v>164</v>
      </c>
      <c r="K267" s="57"/>
      <c r="L267" s="57"/>
      <c r="M267" s="29" t="s">
        <v>77</v>
      </c>
      <c r="N267" s="67" t="s">
        <v>336</v>
      </c>
      <c r="O267" s="67"/>
      <c r="P267" s="57">
        <v>240</v>
      </c>
      <c r="Q267" s="57"/>
      <c r="R267" s="59">
        <v>178000</v>
      </c>
      <c r="S267" s="59"/>
      <c r="T267" s="31">
        <v>59000</v>
      </c>
      <c r="U267" s="30">
        <f t="shared" si="8"/>
        <v>-119000</v>
      </c>
      <c r="V267" s="32">
        <f t="shared" si="9"/>
        <v>0.33146067415730335</v>
      </c>
    </row>
    <row r="268" spans="1:22" s="16" customFormat="1" ht="19.5" customHeight="1">
      <c r="A268" s="69" t="s">
        <v>343</v>
      </c>
      <c r="B268" s="69"/>
      <c r="C268" s="69"/>
      <c r="D268" s="69"/>
      <c r="E268" s="69"/>
      <c r="F268" s="69"/>
      <c r="G268" s="69"/>
      <c r="H268" s="69"/>
      <c r="I268" s="23" t="s">
        <v>359</v>
      </c>
      <c r="J268" s="66" t="s">
        <v>164</v>
      </c>
      <c r="K268" s="66"/>
      <c r="L268" s="66"/>
      <c r="M268" s="24" t="s">
        <v>77</v>
      </c>
      <c r="N268" s="67" t="s">
        <v>342</v>
      </c>
      <c r="O268" s="67"/>
      <c r="P268" s="66" t="s">
        <v>17</v>
      </c>
      <c r="Q268" s="66"/>
      <c r="R268" s="68">
        <f>R269</f>
        <v>2000000</v>
      </c>
      <c r="S268" s="68"/>
      <c r="T268" s="26">
        <f>T269</f>
        <v>0</v>
      </c>
      <c r="U268" s="25">
        <f t="shared" si="8"/>
        <v>-2000000</v>
      </c>
      <c r="V268" s="27">
        <f t="shared" si="9"/>
        <v>0</v>
      </c>
    </row>
    <row r="269" spans="1:22" s="16" customFormat="1" ht="26.25" customHeight="1">
      <c r="A269" s="56" t="s">
        <v>24</v>
      </c>
      <c r="B269" s="56"/>
      <c r="C269" s="56"/>
      <c r="D269" s="56"/>
      <c r="E269" s="56"/>
      <c r="F269" s="56"/>
      <c r="G269" s="56"/>
      <c r="H269" s="56"/>
      <c r="I269" s="28" t="s">
        <v>359</v>
      </c>
      <c r="J269" s="57" t="s">
        <v>164</v>
      </c>
      <c r="K269" s="57"/>
      <c r="L269" s="57"/>
      <c r="M269" s="29" t="s">
        <v>77</v>
      </c>
      <c r="N269" s="67" t="s">
        <v>342</v>
      </c>
      <c r="O269" s="67"/>
      <c r="P269" s="57">
        <v>240</v>
      </c>
      <c r="Q269" s="57"/>
      <c r="R269" s="59">
        <v>2000000</v>
      </c>
      <c r="S269" s="59"/>
      <c r="T269" s="31">
        <v>0</v>
      </c>
      <c r="U269" s="30">
        <f t="shared" si="8"/>
        <v>-2000000</v>
      </c>
      <c r="V269" s="32">
        <f t="shared" si="9"/>
        <v>0</v>
      </c>
    </row>
    <row r="270" spans="1:22" s="16" customFormat="1" ht="27" customHeight="1">
      <c r="A270" s="69" t="s">
        <v>308</v>
      </c>
      <c r="B270" s="69"/>
      <c r="C270" s="69"/>
      <c r="D270" s="69"/>
      <c r="E270" s="69"/>
      <c r="F270" s="69"/>
      <c r="G270" s="69"/>
      <c r="H270" s="69"/>
      <c r="I270" s="23" t="s">
        <v>359</v>
      </c>
      <c r="J270" s="66" t="s">
        <v>164</v>
      </c>
      <c r="K270" s="66"/>
      <c r="L270" s="66"/>
      <c r="M270" s="24" t="s">
        <v>77</v>
      </c>
      <c r="N270" s="66" t="s">
        <v>100</v>
      </c>
      <c r="O270" s="66"/>
      <c r="P270" s="66" t="s">
        <v>17</v>
      </c>
      <c r="Q270" s="66"/>
      <c r="R270" s="68">
        <f>R271+R274</f>
        <v>2522535.91</v>
      </c>
      <c r="S270" s="68"/>
      <c r="T270" s="26">
        <f>T271+T274</f>
        <v>232000</v>
      </c>
      <c r="U270" s="25">
        <f t="shared" si="8"/>
        <v>-2290535.91</v>
      </c>
      <c r="V270" s="27">
        <f t="shared" si="9"/>
        <v>0.09197094046522414</v>
      </c>
    </row>
    <row r="271" spans="1:22" s="16" customFormat="1" ht="18" customHeight="1">
      <c r="A271" s="69" t="s">
        <v>78</v>
      </c>
      <c r="B271" s="69"/>
      <c r="C271" s="69"/>
      <c r="D271" s="69"/>
      <c r="E271" s="69"/>
      <c r="F271" s="69"/>
      <c r="G271" s="69"/>
      <c r="H271" s="69"/>
      <c r="I271" s="23" t="s">
        <v>359</v>
      </c>
      <c r="J271" s="66" t="s">
        <v>164</v>
      </c>
      <c r="K271" s="66"/>
      <c r="L271" s="66"/>
      <c r="M271" s="24" t="s">
        <v>77</v>
      </c>
      <c r="N271" s="66" t="s">
        <v>198</v>
      </c>
      <c r="O271" s="66"/>
      <c r="P271" s="66" t="s">
        <v>17</v>
      </c>
      <c r="Q271" s="66"/>
      <c r="R271" s="68">
        <f>R272</f>
        <v>300745.91</v>
      </c>
      <c r="S271" s="68"/>
      <c r="T271" s="26">
        <f>T272</f>
        <v>232000</v>
      </c>
      <c r="U271" s="25">
        <f t="shared" si="8"/>
        <v>-68745.90999999997</v>
      </c>
      <c r="V271" s="27">
        <f t="shared" si="9"/>
        <v>0.771415312015382</v>
      </c>
    </row>
    <row r="272" spans="1:22" s="16" customFormat="1" ht="20.25" customHeight="1">
      <c r="A272" s="69" t="s">
        <v>199</v>
      </c>
      <c r="B272" s="69"/>
      <c r="C272" s="69"/>
      <c r="D272" s="69"/>
      <c r="E272" s="69"/>
      <c r="F272" s="69"/>
      <c r="G272" s="69"/>
      <c r="H272" s="69"/>
      <c r="I272" s="23" t="s">
        <v>359</v>
      </c>
      <c r="J272" s="66" t="s">
        <v>164</v>
      </c>
      <c r="K272" s="66"/>
      <c r="L272" s="66"/>
      <c r="M272" s="24" t="s">
        <v>77</v>
      </c>
      <c r="N272" s="66" t="s">
        <v>200</v>
      </c>
      <c r="O272" s="66"/>
      <c r="P272" s="66" t="s">
        <v>17</v>
      </c>
      <c r="Q272" s="66"/>
      <c r="R272" s="68">
        <f>R273</f>
        <v>300745.91</v>
      </c>
      <c r="S272" s="68"/>
      <c r="T272" s="26">
        <f>T273</f>
        <v>232000</v>
      </c>
      <c r="U272" s="25">
        <f t="shared" si="8"/>
        <v>-68745.90999999997</v>
      </c>
      <c r="V272" s="27">
        <f t="shared" si="9"/>
        <v>0.771415312015382</v>
      </c>
    </row>
    <row r="273" spans="1:22" s="16" customFormat="1" ht="18.75" customHeight="1">
      <c r="A273" s="56" t="s">
        <v>56</v>
      </c>
      <c r="B273" s="56"/>
      <c r="C273" s="56"/>
      <c r="D273" s="56"/>
      <c r="E273" s="56"/>
      <c r="F273" s="56"/>
      <c r="G273" s="56"/>
      <c r="H273" s="56"/>
      <c r="I273" s="28" t="s">
        <v>359</v>
      </c>
      <c r="J273" s="57" t="s">
        <v>164</v>
      </c>
      <c r="K273" s="57"/>
      <c r="L273" s="57"/>
      <c r="M273" s="29" t="s">
        <v>77</v>
      </c>
      <c r="N273" s="57" t="s">
        <v>200</v>
      </c>
      <c r="O273" s="57"/>
      <c r="P273" s="57" t="s">
        <v>57</v>
      </c>
      <c r="Q273" s="57"/>
      <c r="R273" s="59">
        <v>300745.91</v>
      </c>
      <c r="S273" s="59"/>
      <c r="T273" s="31">
        <v>232000</v>
      </c>
      <c r="U273" s="30">
        <f t="shared" si="8"/>
        <v>-68745.90999999997</v>
      </c>
      <c r="V273" s="32">
        <f t="shared" si="9"/>
        <v>0.771415312015382</v>
      </c>
    </row>
    <row r="274" spans="1:22" s="16" customFormat="1" ht="29.25" customHeight="1">
      <c r="A274" s="63" t="s">
        <v>90</v>
      </c>
      <c r="B274" s="64"/>
      <c r="C274" s="64"/>
      <c r="D274" s="64"/>
      <c r="E274" s="64"/>
      <c r="F274" s="64"/>
      <c r="G274" s="64"/>
      <c r="H274" s="65"/>
      <c r="I274" s="23" t="s">
        <v>359</v>
      </c>
      <c r="J274" s="66" t="s">
        <v>164</v>
      </c>
      <c r="K274" s="66"/>
      <c r="L274" s="66"/>
      <c r="M274" s="24" t="s">
        <v>77</v>
      </c>
      <c r="N274" s="67" t="s">
        <v>101</v>
      </c>
      <c r="O274" s="67"/>
      <c r="P274" s="66" t="s">
        <v>17</v>
      </c>
      <c r="Q274" s="66"/>
      <c r="R274" s="68">
        <f>R277+R275</f>
        <v>2221790</v>
      </c>
      <c r="S274" s="68"/>
      <c r="T274" s="25">
        <f>T275+T277</f>
        <v>0</v>
      </c>
      <c r="U274" s="30">
        <f>T274-R274</f>
        <v>-2221790</v>
      </c>
      <c r="V274" s="32">
        <f>T274/R274</f>
        <v>0</v>
      </c>
    </row>
    <row r="275" spans="1:22" s="16" customFormat="1" ht="21.75" customHeight="1">
      <c r="A275" s="63" t="s">
        <v>132</v>
      </c>
      <c r="B275" s="64"/>
      <c r="C275" s="64"/>
      <c r="D275" s="64"/>
      <c r="E275" s="64"/>
      <c r="F275" s="64"/>
      <c r="G275" s="64"/>
      <c r="H275" s="65"/>
      <c r="I275" s="23" t="s">
        <v>359</v>
      </c>
      <c r="J275" s="66" t="s">
        <v>164</v>
      </c>
      <c r="K275" s="66"/>
      <c r="L275" s="66"/>
      <c r="M275" s="24" t="s">
        <v>77</v>
      </c>
      <c r="N275" s="67" t="s">
        <v>364</v>
      </c>
      <c r="O275" s="67"/>
      <c r="P275" s="66" t="s">
        <v>17</v>
      </c>
      <c r="Q275" s="66"/>
      <c r="R275" s="68">
        <f>R276</f>
        <v>433982</v>
      </c>
      <c r="S275" s="68"/>
      <c r="T275" s="25">
        <v>0</v>
      </c>
      <c r="U275" s="30">
        <f>T275-R275</f>
        <v>-433982</v>
      </c>
      <c r="V275" s="32">
        <f>T275/R275</f>
        <v>0</v>
      </c>
    </row>
    <row r="276" spans="1:22" s="16" customFormat="1" ht="21.75" customHeight="1">
      <c r="A276" s="56" t="s">
        <v>24</v>
      </c>
      <c r="B276" s="56"/>
      <c r="C276" s="56"/>
      <c r="D276" s="56"/>
      <c r="E276" s="56"/>
      <c r="F276" s="56"/>
      <c r="G276" s="56"/>
      <c r="H276" s="56"/>
      <c r="I276" s="28" t="s">
        <v>359</v>
      </c>
      <c r="J276" s="57" t="s">
        <v>164</v>
      </c>
      <c r="K276" s="57"/>
      <c r="L276" s="57"/>
      <c r="M276" s="29" t="s">
        <v>77</v>
      </c>
      <c r="N276" s="67" t="s">
        <v>364</v>
      </c>
      <c r="O276" s="67"/>
      <c r="P276" s="57">
        <v>240</v>
      </c>
      <c r="Q276" s="57"/>
      <c r="R276" s="59">
        <v>433982</v>
      </c>
      <c r="S276" s="59"/>
      <c r="T276" s="31">
        <v>0</v>
      </c>
      <c r="U276" s="30">
        <f>T276-R276</f>
        <v>-433982</v>
      </c>
      <c r="V276" s="32">
        <f>T276/R276</f>
        <v>0</v>
      </c>
    </row>
    <row r="277" spans="1:22" s="33" customFormat="1" ht="21.75" customHeight="1">
      <c r="A277" s="63" t="s">
        <v>133</v>
      </c>
      <c r="B277" s="64"/>
      <c r="C277" s="64"/>
      <c r="D277" s="64"/>
      <c r="E277" s="64"/>
      <c r="F277" s="64"/>
      <c r="G277" s="64"/>
      <c r="H277" s="65"/>
      <c r="I277" s="23" t="s">
        <v>359</v>
      </c>
      <c r="J277" s="66" t="s">
        <v>164</v>
      </c>
      <c r="K277" s="66"/>
      <c r="L277" s="66"/>
      <c r="M277" s="24" t="s">
        <v>77</v>
      </c>
      <c r="N277" s="67" t="s">
        <v>155</v>
      </c>
      <c r="O277" s="67"/>
      <c r="P277" s="66" t="s">
        <v>17</v>
      </c>
      <c r="Q277" s="66"/>
      <c r="R277" s="68">
        <f>R278</f>
        <v>1787808</v>
      </c>
      <c r="S277" s="68"/>
      <c r="T277" s="25">
        <v>0</v>
      </c>
      <c r="U277" s="30">
        <f>T277-R277</f>
        <v>-1787808</v>
      </c>
      <c r="V277" s="32">
        <f>T277/R277</f>
        <v>0</v>
      </c>
    </row>
    <row r="278" spans="1:22" s="33" customFormat="1" ht="21.75" customHeight="1">
      <c r="A278" s="56" t="s">
        <v>24</v>
      </c>
      <c r="B278" s="56"/>
      <c r="C278" s="56"/>
      <c r="D278" s="56"/>
      <c r="E278" s="56"/>
      <c r="F278" s="56"/>
      <c r="G278" s="56"/>
      <c r="H278" s="56"/>
      <c r="I278" s="28" t="s">
        <v>359</v>
      </c>
      <c r="J278" s="57" t="s">
        <v>164</v>
      </c>
      <c r="K278" s="57"/>
      <c r="L278" s="57"/>
      <c r="M278" s="29" t="s">
        <v>77</v>
      </c>
      <c r="N278" s="67" t="s">
        <v>155</v>
      </c>
      <c r="O278" s="67"/>
      <c r="P278" s="57">
        <v>240</v>
      </c>
      <c r="Q278" s="57"/>
      <c r="R278" s="59">
        <v>1787808</v>
      </c>
      <c r="S278" s="59"/>
      <c r="T278" s="31">
        <v>0</v>
      </c>
      <c r="U278" s="30">
        <f>T278-R278</f>
        <v>-1787808</v>
      </c>
      <c r="V278" s="32">
        <f>T278/R278</f>
        <v>0</v>
      </c>
    </row>
    <row r="279" spans="1:29" s="33" customFormat="1" ht="24" customHeight="1">
      <c r="A279" s="69" t="s">
        <v>42</v>
      </c>
      <c r="B279" s="69"/>
      <c r="C279" s="69"/>
      <c r="D279" s="69"/>
      <c r="E279" s="69"/>
      <c r="F279" s="69"/>
      <c r="G279" s="69"/>
      <c r="H279" s="69"/>
      <c r="I279" s="23" t="s">
        <v>359</v>
      </c>
      <c r="J279" s="66" t="s">
        <v>164</v>
      </c>
      <c r="K279" s="66"/>
      <c r="L279" s="66"/>
      <c r="M279" s="24" t="s">
        <v>77</v>
      </c>
      <c r="N279" s="66" t="s">
        <v>51</v>
      </c>
      <c r="O279" s="66"/>
      <c r="P279" s="66" t="s">
        <v>17</v>
      </c>
      <c r="Q279" s="66"/>
      <c r="R279" s="82">
        <f>R280</f>
        <v>0</v>
      </c>
      <c r="S279" s="82"/>
      <c r="T279" s="26">
        <f>T280</f>
        <v>0</v>
      </c>
      <c r="U279" s="30">
        <f aca="true" t="shared" si="10" ref="U279:U286">T279-R279</f>
        <v>0</v>
      </c>
      <c r="V279" s="27">
        <v>0</v>
      </c>
      <c r="AC279" s="33" t="s">
        <v>295</v>
      </c>
    </row>
    <row r="280" spans="1:30" s="16" customFormat="1" ht="21" customHeight="1">
      <c r="A280" s="69" t="s">
        <v>202</v>
      </c>
      <c r="B280" s="69"/>
      <c r="C280" s="69"/>
      <c r="D280" s="69"/>
      <c r="E280" s="69"/>
      <c r="F280" s="69"/>
      <c r="G280" s="69"/>
      <c r="H280" s="69"/>
      <c r="I280" s="23" t="s">
        <v>359</v>
      </c>
      <c r="J280" s="66" t="s">
        <v>164</v>
      </c>
      <c r="K280" s="66"/>
      <c r="L280" s="66"/>
      <c r="M280" s="24" t="s">
        <v>77</v>
      </c>
      <c r="N280" s="66" t="s">
        <v>203</v>
      </c>
      <c r="O280" s="66"/>
      <c r="P280" s="66" t="s">
        <v>17</v>
      </c>
      <c r="Q280" s="66"/>
      <c r="R280" s="82">
        <f>R281</f>
        <v>0</v>
      </c>
      <c r="S280" s="82"/>
      <c r="T280" s="26">
        <f>T281</f>
        <v>0</v>
      </c>
      <c r="U280" s="30">
        <f t="shared" si="10"/>
        <v>0</v>
      </c>
      <c r="V280" s="27">
        <v>0</v>
      </c>
      <c r="AD280" s="16" t="s">
        <v>295</v>
      </c>
    </row>
    <row r="281" spans="1:31" s="16" customFormat="1" ht="27" customHeight="1">
      <c r="A281" s="69" t="s">
        <v>175</v>
      </c>
      <c r="B281" s="69"/>
      <c r="C281" s="69"/>
      <c r="D281" s="69"/>
      <c r="E281" s="69"/>
      <c r="F281" s="69"/>
      <c r="G281" s="69"/>
      <c r="H281" s="69"/>
      <c r="I281" s="23" t="s">
        <v>359</v>
      </c>
      <c r="J281" s="66" t="s">
        <v>164</v>
      </c>
      <c r="K281" s="66"/>
      <c r="L281" s="66"/>
      <c r="M281" s="24" t="s">
        <v>77</v>
      </c>
      <c r="N281" s="66" t="s">
        <v>205</v>
      </c>
      <c r="O281" s="66"/>
      <c r="P281" s="66" t="s">
        <v>17</v>
      </c>
      <c r="Q281" s="66"/>
      <c r="R281" s="82">
        <f>R282</f>
        <v>0</v>
      </c>
      <c r="S281" s="82"/>
      <c r="T281" s="26">
        <f>T282</f>
        <v>0</v>
      </c>
      <c r="U281" s="30">
        <f t="shared" si="10"/>
        <v>0</v>
      </c>
      <c r="V281" s="27">
        <v>0</v>
      </c>
      <c r="AE281" s="16" t="s">
        <v>295</v>
      </c>
    </row>
    <row r="282" spans="1:30" s="16" customFormat="1" ht="21.75" customHeight="1">
      <c r="A282" s="56" t="s">
        <v>56</v>
      </c>
      <c r="B282" s="56"/>
      <c r="C282" s="56"/>
      <c r="D282" s="56"/>
      <c r="E282" s="56"/>
      <c r="F282" s="56"/>
      <c r="G282" s="56"/>
      <c r="H282" s="56"/>
      <c r="I282" s="28" t="s">
        <v>359</v>
      </c>
      <c r="J282" s="57" t="s">
        <v>164</v>
      </c>
      <c r="K282" s="57"/>
      <c r="L282" s="57"/>
      <c r="M282" s="29" t="s">
        <v>77</v>
      </c>
      <c r="N282" s="57" t="s">
        <v>205</v>
      </c>
      <c r="O282" s="57"/>
      <c r="P282" s="57" t="s">
        <v>57</v>
      </c>
      <c r="Q282" s="57"/>
      <c r="R282" s="83">
        <v>0</v>
      </c>
      <c r="S282" s="83"/>
      <c r="T282" s="31">
        <v>0</v>
      </c>
      <c r="U282" s="30">
        <f t="shared" si="10"/>
        <v>0</v>
      </c>
      <c r="V282" s="32">
        <v>0</v>
      </c>
      <c r="AD282" s="16" t="s">
        <v>295</v>
      </c>
    </row>
    <row r="283" spans="1:22" s="16" customFormat="1" ht="27" customHeight="1">
      <c r="A283" s="69" t="s">
        <v>309</v>
      </c>
      <c r="B283" s="69"/>
      <c r="C283" s="69"/>
      <c r="D283" s="69"/>
      <c r="E283" s="69"/>
      <c r="F283" s="69"/>
      <c r="G283" s="69"/>
      <c r="H283" s="69"/>
      <c r="I283" s="23" t="s">
        <v>359</v>
      </c>
      <c r="J283" s="66" t="s">
        <v>164</v>
      </c>
      <c r="K283" s="66"/>
      <c r="L283" s="66"/>
      <c r="M283" s="24" t="s">
        <v>77</v>
      </c>
      <c r="N283" s="66" t="s">
        <v>92</v>
      </c>
      <c r="O283" s="66"/>
      <c r="P283" s="66" t="s">
        <v>17</v>
      </c>
      <c r="Q283" s="66"/>
      <c r="R283" s="68">
        <f>R284</f>
        <v>0</v>
      </c>
      <c r="S283" s="68"/>
      <c r="T283" s="26">
        <f>T284</f>
        <v>0</v>
      </c>
      <c r="U283" s="25">
        <f t="shared" si="10"/>
        <v>0</v>
      </c>
      <c r="V283" s="27">
        <v>0</v>
      </c>
    </row>
    <row r="284" spans="1:22" s="16" customFormat="1" ht="22.5" customHeight="1">
      <c r="A284" s="69" t="s">
        <v>75</v>
      </c>
      <c r="B284" s="69"/>
      <c r="C284" s="69"/>
      <c r="D284" s="69"/>
      <c r="E284" s="69"/>
      <c r="F284" s="69"/>
      <c r="G284" s="69"/>
      <c r="H284" s="69"/>
      <c r="I284" s="23" t="s">
        <v>359</v>
      </c>
      <c r="J284" s="66" t="s">
        <v>164</v>
      </c>
      <c r="K284" s="66"/>
      <c r="L284" s="66"/>
      <c r="M284" s="24" t="s">
        <v>77</v>
      </c>
      <c r="N284" s="66" t="s">
        <v>94</v>
      </c>
      <c r="O284" s="66"/>
      <c r="P284" s="66" t="s">
        <v>17</v>
      </c>
      <c r="Q284" s="66"/>
      <c r="R284" s="68">
        <f>R285</f>
        <v>0</v>
      </c>
      <c r="S284" s="68"/>
      <c r="T284" s="26">
        <f>T285</f>
        <v>0</v>
      </c>
      <c r="U284" s="25">
        <f t="shared" si="10"/>
        <v>0</v>
      </c>
      <c r="V284" s="27">
        <v>0</v>
      </c>
    </row>
    <row r="285" spans="1:22" s="33" customFormat="1" ht="21.75" customHeight="1">
      <c r="A285" s="56" t="s">
        <v>56</v>
      </c>
      <c r="B285" s="56"/>
      <c r="C285" s="56"/>
      <c r="D285" s="56"/>
      <c r="E285" s="56"/>
      <c r="F285" s="56"/>
      <c r="G285" s="56"/>
      <c r="H285" s="56"/>
      <c r="I285" s="28" t="s">
        <v>359</v>
      </c>
      <c r="J285" s="57" t="s">
        <v>164</v>
      </c>
      <c r="K285" s="57"/>
      <c r="L285" s="57"/>
      <c r="M285" s="29" t="s">
        <v>77</v>
      </c>
      <c r="N285" s="57" t="s">
        <v>94</v>
      </c>
      <c r="O285" s="57"/>
      <c r="P285" s="57" t="s">
        <v>57</v>
      </c>
      <c r="Q285" s="57"/>
      <c r="R285" s="59">
        <v>0</v>
      </c>
      <c r="S285" s="59"/>
      <c r="T285" s="31">
        <v>0</v>
      </c>
      <c r="U285" s="30">
        <f t="shared" si="10"/>
        <v>0</v>
      </c>
      <c r="V285" s="32">
        <v>0</v>
      </c>
    </row>
    <row r="286" spans="1:22" s="16" customFormat="1" ht="19.5" customHeight="1">
      <c r="A286" s="77" t="s">
        <v>176</v>
      </c>
      <c r="B286" s="77"/>
      <c r="C286" s="77"/>
      <c r="D286" s="77"/>
      <c r="E286" s="77"/>
      <c r="F286" s="77"/>
      <c r="G286" s="77"/>
      <c r="H286" s="77"/>
      <c r="I286" s="22" t="s">
        <v>359</v>
      </c>
      <c r="J286" s="61" t="s">
        <v>164</v>
      </c>
      <c r="K286" s="61"/>
      <c r="L286" s="61"/>
      <c r="M286" s="18" t="s">
        <v>19</v>
      </c>
      <c r="N286" s="61" t="s">
        <v>16</v>
      </c>
      <c r="O286" s="61"/>
      <c r="P286" s="61" t="s">
        <v>17</v>
      </c>
      <c r="Q286" s="61"/>
      <c r="R286" s="62">
        <f>R287</f>
        <v>57155030.44</v>
      </c>
      <c r="S286" s="62"/>
      <c r="T286" s="42">
        <f>T287</f>
        <v>33510799.360000003</v>
      </c>
      <c r="U286" s="43">
        <f t="shared" si="10"/>
        <v>-23644231.079999994</v>
      </c>
      <c r="V286" s="21">
        <f aca="true" t="shared" si="11" ref="V286:V348">T286/R286</f>
        <v>0.5863140847274826</v>
      </c>
    </row>
    <row r="287" spans="1:22" s="16" customFormat="1" ht="24.75" customHeight="1">
      <c r="A287" s="69" t="s">
        <v>311</v>
      </c>
      <c r="B287" s="69"/>
      <c r="C287" s="69"/>
      <c r="D287" s="69"/>
      <c r="E287" s="69"/>
      <c r="F287" s="69"/>
      <c r="G287" s="69"/>
      <c r="H287" s="69"/>
      <c r="I287" s="23" t="s">
        <v>359</v>
      </c>
      <c r="J287" s="66" t="s">
        <v>164</v>
      </c>
      <c r="K287" s="66"/>
      <c r="L287" s="66"/>
      <c r="M287" s="24" t="s">
        <v>19</v>
      </c>
      <c r="N287" s="66" t="s">
        <v>30</v>
      </c>
      <c r="O287" s="66"/>
      <c r="P287" s="66" t="s">
        <v>17</v>
      </c>
      <c r="Q287" s="66"/>
      <c r="R287" s="68">
        <f>R288</f>
        <v>57155030.44</v>
      </c>
      <c r="S287" s="68"/>
      <c r="T287" s="26">
        <f>T288</f>
        <v>33510799.360000003</v>
      </c>
      <c r="U287" s="25">
        <f t="shared" si="8"/>
        <v>-23644231.079999994</v>
      </c>
      <c r="V287" s="27">
        <f t="shared" si="11"/>
        <v>0.5863140847274826</v>
      </c>
    </row>
    <row r="288" spans="1:22" s="33" customFormat="1" ht="26.25" customHeight="1">
      <c r="A288" s="69" t="s">
        <v>31</v>
      </c>
      <c r="B288" s="69"/>
      <c r="C288" s="69"/>
      <c r="D288" s="69"/>
      <c r="E288" s="69"/>
      <c r="F288" s="69"/>
      <c r="G288" s="69"/>
      <c r="H288" s="69"/>
      <c r="I288" s="23" t="s">
        <v>359</v>
      </c>
      <c r="J288" s="66" t="s">
        <v>164</v>
      </c>
      <c r="K288" s="66"/>
      <c r="L288" s="66"/>
      <c r="M288" s="24" t="s">
        <v>19</v>
      </c>
      <c r="N288" s="66" t="s">
        <v>32</v>
      </c>
      <c r="O288" s="66"/>
      <c r="P288" s="66" t="s">
        <v>17</v>
      </c>
      <c r="Q288" s="66"/>
      <c r="R288" s="68">
        <f>R289</f>
        <v>57155030.44</v>
      </c>
      <c r="S288" s="68"/>
      <c r="T288" s="26">
        <f>T289</f>
        <v>33510799.360000003</v>
      </c>
      <c r="U288" s="25">
        <f t="shared" si="8"/>
        <v>-23644231.079999994</v>
      </c>
      <c r="V288" s="27">
        <f t="shared" si="11"/>
        <v>0.5863140847274826</v>
      </c>
    </row>
    <row r="289" spans="1:22" s="16" customFormat="1" ht="25.5" customHeight="1">
      <c r="A289" s="69" t="s">
        <v>33</v>
      </c>
      <c r="B289" s="69"/>
      <c r="C289" s="69"/>
      <c r="D289" s="69"/>
      <c r="E289" s="69"/>
      <c r="F289" s="69"/>
      <c r="G289" s="69"/>
      <c r="H289" s="69"/>
      <c r="I289" s="23" t="s">
        <v>359</v>
      </c>
      <c r="J289" s="66" t="s">
        <v>164</v>
      </c>
      <c r="K289" s="66"/>
      <c r="L289" s="66"/>
      <c r="M289" s="24" t="s">
        <v>19</v>
      </c>
      <c r="N289" s="66" t="s">
        <v>34</v>
      </c>
      <c r="O289" s="66"/>
      <c r="P289" s="66" t="s">
        <v>17</v>
      </c>
      <c r="Q289" s="66"/>
      <c r="R289" s="68">
        <f>R290+R292+R296+R294</f>
        <v>57155030.44</v>
      </c>
      <c r="S289" s="68"/>
      <c r="T289" s="26">
        <f>T290+T292+T296+T294</f>
        <v>33510799.360000003</v>
      </c>
      <c r="U289" s="25">
        <f t="shared" si="8"/>
        <v>-23644231.079999994</v>
      </c>
      <c r="V289" s="27">
        <f t="shared" si="11"/>
        <v>0.5863140847274826</v>
      </c>
    </row>
    <row r="290" spans="1:22" s="16" customFormat="1" ht="24.75" customHeight="1">
      <c r="A290" s="69" t="s">
        <v>184</v>
      </c>
      <c r="B290" s="69"/>
      <c r="C290" s="69"/>
      <c r="D290" s="69"/>
      <c r="E290" s="69"/>
      <c r="F290" s="69"/>
      <c r="G290" s="69"/>
      <c r="H290" s="69"/>
      <c r="I290" s="23" t="s">
        <v>359</v>
      </c>
      <c r="J290" s="66" t="s">
        <v>164</v>
      </c>
      <c r="K290" s="66"/>
      <c r="L290" s="66"/>
      <c r="M290" s="24" t="s">
        <v>19</v>
      </c>
      <c r="N290" s="66" t="s">
        <v>185</v>
      </c>
      <c r="O290" s="66"/>
      <c r="P290" s="66" t="s">
        <v>17</v>
      </c>
      <c r="Q290" s="66"/>
      <c r="R290" s="68">
        <f>R291</f>
        <v>4453400</v>
      </c>
      <c r="S290" s="68"/>
      <c r="T290" s="26">
        <f>T291</f>
        <v>2226699.84</v>
      </c>
      <c r="U290" s="25">
        <f t="shared" si="8"/>
        <v>-2226700.16</v>
      </c>
      <c r="V290" s="27">
        <f t="shared" si="11"/>
        <v>0.4999999640723941</v>
      </c>
    </row>
    <row r="291" spans="1:22" s="16" customFormat="1" ht="23.25" customHeight="1">
      <c r="A291" s="70" t="s">
        <v>306</v>
      </c>
      <c r="B291" s="71"/>
      <c r="C291" s="71"/>
      <c r="D291" s="71"/>
      <c r="E291" s="71"/>
      <c r="F291" s="71"/>
      <c r="G291" s="71"/>
      <c r="H291" s="72"/>
      <c r="I291" s="28" t="s">
        <v>359</v>
      </c>
      <c r="J291" s="57" t="s">
        <v>164</v>
      </c>
      <c r="K291" s="57"/>
      <c r="L291" s="57"/>
      <c r="M291" s="29" t="s">
        <v>19</v>
      </c>
      <c r="N291" s="57" t="s">
        <v>185</v>
      </c>
      <c r="O291" s="57"/>
      <c r="P291" s="57">
        <v>610</v>
      </c>
      <c r="Q291" s="57"/>
      <c r="R291" s="59">
        <v>4453400</v>
      </c>
      <c r="S291" s="59"/>
      <c r="T291" s="31">
        <v>2226699.84</v>
      </c>
      <c r="U291" s="30">
        <f>T291-R291</f>
        <v>-2226700.16</v>
      </c>
      <c r="V291" s="32">
        <f>T291/R291</f>
        <v>0.4999999640723941</v>
      </c>
    </row>
    <row r="292" spans="1:22" s="16" customFormat="1" ht="26.25" customHeight="1">
      <c r="A292" s="69" t="s">
        <v>179</v>
      </c>
      <c r="B292" s="69"/>
      <c r="C292" s="69"/>
      <c r="D292" s="69"/>
      <c r="E292" s="69"/>
      <c r="F292" s="69"/>
      <c r="G292" s="69"/>
      <c r="H292" s="69"/>
      <c r="I292" s="23" t="s">
        <v>359</v>
      </c>
      <c r="J292" s="66" t="s">
        <v>164</v>
      </c>
      <c r="K292" s="66"/>
      <c r="L292" s="66"/>
      <c r="M292" s="24" t="s">
        <v>19</v>
      </c>
      <c r="N292" s="66" t="s">
        <v>213</v>
      </c>
      <c r="O292" s="66"/>
      <c r="P292" s="66" t="s">
        <v>17</v>
      </c>
      <c r="Q292" s="66"/>
      <c r="R292" s="68">
        <f>R293</f>
        <v>41886154.76</v>
      </c>
      <c r="S292" s="68"/>
      <c r="T292" s="26">
        <f>T293</f>
        <v>25597397.76</v>
      </c>
      <c r="U292" s="25">
        <f t="shared" si="8"/>
        <v>-16288756.999999996</v>
      </c>
      <c r="V292" s="27">
        <f t="shared" si="11"/>
        <v>0.6111183494084956</v>
      </c>
    </row>
    <row r="293" spans="1:22" s="16" customFormat="1" ht="18.75" customHeight="1">
      <c r="A293" s="70" t="s">
        <v>306</v>
      </c>
      <c r="B293" s="71"/>
      <c r="C293" s="71"/>
      <c r="D293" s="71"/>
      <c r="E293" s="71"/>
      <c r="F293" s="71"/>
      <c r="G293" s="71"/>
      <c r="H293" s="72"/>
      <c r="I293" s="28" t="s">
        <v>359</v>
      </c>
      <c r="J293" s="57" t="s">
        <v>164</v>
      </c>
      <c r="K293" s="57"/>
      <c r="L293" s="57"/>
      <c r="M293" s="29" t="s">
        <v>19</v>
      </c>
      <c r="N293" s="57" t="s">
        <v>213</v>
      </c>
      <c r="O293" s="57"/>
      <c r="P293" s="57">
        <v>610</v>
      </c>
      <c r="Q293" s="57"/>
      <c r="R293" s="59">
        <v>41886154.76</v>
      </c>
      <c r="S293" s="59"/>
      <c r="T293" s="31">
        <v>25597397.76</v>
      </c>
      <c r="U293" s="30">
        <f t="shared" si="8"/>
        <v>-16288756.999999996</v>
      </c>
      <c r="V293" s="32">
        <f t="shared" si="11"/>
        <v>0.6111183494084956</v>
      </c>
    </row>
    <row r="294" spans="1:29" s="16" customFormat="1" ht="27.75" customHeight="1">
      <c r="A294" s="63" t="s">
        <v>345</v>
      </c>
      <c r="B294" s="64"/>
      <c r="C294" s="64"/>
      <c r="D294" s="64"/>
      <c r="E294" s="64"/>
      <c r="F294" s="64"/>
      <c r="G294" s="64"/>
      <c r="H294" s="65"/>
      <c r="I294" s="23" t="s">
        <v>359</v>
      </c>
      <c r="J294" s="66" t="s">
        <v>164</v>
      </c>
      <c r="K294" s="66"/>
      <c r="L294" s="66"/>
      <c r="M294" s="24" t="s">
        <v>19</v>
      </c>
      <c r="N294" s="67" t="s">
        <v>344</v>
      </c>
      <c r="O294" s="67"/>
      <c r="P294" s="66" t="s">
        <v>17</v>
      </c>
      <c r="Q294" s="66"/>
      <c r="R294" s="75">
        <f>R295</f>
        <v>9702125.68</v>
      </c>
      <c r="S294" s="76"/>
      <c r="T294" s="25">
        <f>T295</f>
        <v>5130026.8</v>
      </c>
      <c r="U294" s="25">
        <f t="shared" si="8"/>
        <v>-4572098.88</v>
      </c>
      <c r="V294" s="27">
        <f t="shared" si="11"/>
        <v>0.52875287016484</v>
      </c>
      <c r="Z294" s="16" t="s">
        <v>295</v>
      </c>
      <c r="AC294" s="16" t="s">
        <v>295</v>
      </c>
    </row>
    <row r="295" spans="1:22" s="16" customFormat="1" ht="20.25" customHeight="1">
      <c r="A295" s="70" t="s">
        <v>306</v>
      </c>
      <c r="B295" s="71"/>
      <c r="C295" s="71"/>
      <c r="D295" s="71"/>
      <c r="E295" s="71"/>
      <c r="F295" s="71"/>
      <c r="G295" s="71"/>
      <c r="H295" s="72"/>
      <c r="I295" s="28" t="s">
        <v>359</v>
      </c>
      <c r="J295" s="57" t="s">
        <v>164</v>
      </c>
      <c r="K295" s="57"/>
      <c r="L295" s="57"/>
      <c r="M295" s="29" t="s">
        <v>19</v>
      </c>
      <c r="N295" s="58" t="s">
        <v>344</v>
      </c>
      <c r="O295" s="58"/>
      <c r="P295" s="57">
        <v>610</v>
      </c>
      <c r="Q295" s="57"/>
      <c r="R295" s="73">
        <v>9702125.68</v>
      </c>
      <c r="S295" s="74"/>
      <c r="T295" s="31">
        <v>5130026.8</v>
      </c>
      <c r="U295" s="30">
        <f t="shared" si="8"/>
        <v>-4572098.88</v>
      </c>
      <c r="V295" s="32">
        <f t="shared" si="11"/>
        <v>0.52875287016484</v>
      </c>
    </row>
    <row r="296" spans="1:22" s="16" customFormat="1" ht="25.5" customHeight="1">
      <c r="A296" s="69" t="s">
        <v>172</v>
      </c>
      <c r="B296" s="69"/>
      <c r="C296" s="69"/>
      <c r="D296" s="69"/>
      <c r="E296" s="69"/>
      <c r="F296" s="69"/>
      <c r="G296" s="69"/>
      <c r="H296" s="69"/>
      <c r="I296" s="23" t="s">
        <v>359</v>
      </c>
      <c r="J296" s="66" t="s">
        <v>164</v>
      </c>
      <c r="K296" s="66"/>
      <c r="L296" s="66"/>
      <c r="M296" s="24" t="s">
        <v>19</v>
      </c>
      <c r="N296" s="66" t="s">
        <v>187</v>
      </c>
      <c r="O296" s="66"/>
      <c r="P296" s="66" t="s">
        <v>17</v>
      </c>
      <c r="Q296" s="66"/>
      <c r="R296" s="68">
        <f>R297</f>
        <v>1113350</v>
      </c>
      <c r="S296" s="68"/>
      <c r="T296" s="26">
        <f>T297</f>
        <v>556674.96</v>
      </c>
      <c r="U296" s="25">
        <f t="shared" si="8"/>
        <v>-556675.04</v>
      </c>
      <c r="V296" s="27">
        <f t="shared" si="11"/>
        <v>0.4999999640723941</v>
      </c>
    </row>
    <row r="297" spans="1:22" s="16" customFormat="1" ht="19.5" customHeight="1">
      <c r="A297" s="70" t="s">
        <v>306</v>
      </c>
      <c r="B297" s="71"/>
      <c r="C297" s="71"/>
      <c r="D297" s="71"/>
      <c r="E297" s="71"/>
      <c r="F297" s="71"/>
      <c r="G297" s="71"/>
      <c r="H297" s="72"/>
      <c r="I297" s="28" t="s">
        <v>359</v>
      </c>
      <c r="J297" s="57" t="s">
        <v>164</v>
      </c>
      <c r="K297" s="57"/>
      <c r="L297" s="57"/>
      <c r="M297" s="29" t="s">
        <v>19</v>
      </c>
      <c r="N297" s="57" t="s">
        <v>187</v>
      </c>
      <c r="O297" s="57"/>
      <c r="P297" s="57">
        <v>610</v>
      </c>
      <c r="Q297" s="57"/>
      <c r="R297" s="59">
        <v>1113350</v>
      </c>
      <c r="S297" s="59"/>
      <c r="T297" s="31">
        <v>556674.96</v>
      </c>
      <c r="U297" s="30">
        <f t="shared" si="8"/>
        <v>-556675.04</v>
      </c>
      <c r="V297" s="32">
        <f t="shared" si="11"/>
        <v>0.4999999640723941</v>
      </c>
    </row>
    <row r="298" spans="1:22" s="16" customFormat="1" ht="27" customHeight="1">
      <c r="A298" s="77" t="s">
        <v>214</v>
      </c>
      <c r="B298" s="77"/>
      <c r="C298" s="77"/>
      <c r="D298" s="77"/>
      <c r="E298" s="77"/>
      <c r="F298" s="77"/>
      <c r="G298" s="77"/>
      <c r="H298" s="77"/>
      <c r="I298" s="22" t="s">
        <v>359</v>
      </c>
      <c r="J298" s="61" t="s">
        <v>164</v>
      </c>
      <c r="K298" s="61"/>
      <c r="L298" s="61"/>
      <c r="M298" s="18" t="s">
        <v>45</v>
      </c>
      <c r="N298" s="61" t="s">
        <v>16</v>
      </c>
      <c r="O298" s="61"/>
      <c r="P298" s="61" t="s">
        <v>17</v>
      </c>
      <c r="Q298" s="61"/>
      <c r="R298" s="78">
        <f>R299</f>
        <v>785869.31</v>
      </c>
      <c r="S298" s="78"/>
      <c r="T298" s="19">
        <f>T299</f>
        <v>273485</v>
      </c>
      <c r="U298" s="20">
        <f t="shared" si="8"/>
        <v>-512384.31000000006</v>
      </c>
      <c r="V298" s="21">
        <f t="shared" si="11"/>
        <v>0.3480031558936943</v>
      </c>
    </row>
    <row r="299" spans="1:22" s="16" customFormat="1" ht="24" customHeight="1">
      <c r="A299" s="69" t="s">
        <v>311</v>
      </c>
      <c r="B299" s="69"/>
      <c r="C299" s="69"/>
      <c r="D299" s="69"/>
      <c r="E299" s="69"/>
      <c r="F299" s="69"/>
      <c r="G299" s="69"/>
      <c r="H299" s="69"/>
      <c r="I299" s="23" t="s">
        <v>359</v>
      </c>
      <c r="J299" s="66" t="s">
        <v>164</v>
      </c>
      <c r="K299" s="66"/>
      <c r="L299" s="66"/>
      <c r="M299" s="24" t="s">
        <v>45</v>
      </c>
      <c r="N299" s="66" t="s">
        <v>30</v>
      </c>
      <c r="O299" s="66"/>
      <c r="P299" s="66" t="s">
        <v>17</v>
      </c>
      <c r="Q299" s="66"/>
      <c r="R299" s="68">
        <f>R300</f>
        <v>785869.31</v>
      </c>
      <c r="S299" s="68"/>
      <c r="T299" s="26">
        <f>T300</f>
        <v>273485</v>
      </c>
      <c r="U299" s="25">
        <f t="shared" si="8"/>
        <v>-512384.31000000006</v>
      </c>
      <c r="V299" s="27">
        <f t="shared" si="11"/>
        <v>0.3480031558936943</v>
      </c>
    </row>
    <row r="300" spans="1:22" s="33" customFormat="1" ht="19.5" customHeight="1">
      <c r="A300" s="69" t="s">
        <v>31</v>
      </c>
      <c r="B300" s="69"/>
      <c r="C300" s="69"/>
      <c r="D300" s="69"/>
      <c r="E300" s="69"/>
      <c r="F300" s="69"/>
      <c r="G300" s="69"/>
      <c r="H300" s="69"/>
      <c r="I300" s="23" t="s">
        <v>359</v>
      </c>
      <c r="J300" s="66" t="s">
        <v>164</v>
      </c>
      <c r="K300" s="66"/>
      <c r="L300" s="66"/>
      <c r="M300" s="24" t="s">
        <v>45</v>
      </c>
      <c r="N300" s="66" t="s">
        <v>32</v>
      </c>
      <c r="O300" s="66"/>
      <c r="P300" s="66" t="s">
        <v>17</v>
      </c>
      <c r="Q300" s="66"/>
      <c r="R300" s="81">
        <f>R301+R306</f>
        <v>785869.31</v>
      </c>
      <c r="S300" s="81"/>
      <c r="T300" s="26">
        <f>T301+T306</f>
        <v>273485</v>
      </c>
      <c r="U300" s="25">
        <f t="shared" si="8"/>
        <v>-512384.31000000006</v>
      </c>
      <c r="V300" s="27">
        <f t="shared" si="11"/>
        <v>0.3480031558936943</v>
      </c>
    </row>
    <row r="301" spans="1:29" s="16" customFormat="1" ht="20.25" customHeight="1">
      <c r="A301" s="69" t="s">
        <v>170</v>
      </c>
      <c r="B301" s="69"/>
      <c r="C301" s="69"/>
      <c r="D301" s="69"/>
      <c r="E301" s="69"/>
      <c r="F301" s="69"/>
      <c r="G301" s="69"/>
      <c r="H301" s="69"/>
      <c r="I301" s="23" t="s">
        <v>359</v>
      </c>
      <c r="J301" s="66" t="s">
        <v>164</v>
      </c>
      <c r="K301" s="66"/>
      <c r="L301" s="66"/>
      <c r="M301" s="24" t="s">
        <v>45</v>
      </c>
      <c r="N301" s="66" t="s">
        <v>171</v>
      </c>
      <c r="O301" s="66"/>
      <c r="P301" s="66" t="s">
        <v>17</v>
      </c>
      <c r="Q301" s="66"/>
      <c r="R301" s="68">
        <f>R302+R304</f>
        <v>243055.2</v>
      </c>
      <c r="S301" s="68"/>
      <c r="T301" s="26">
        <f>T302+T304</f>
        <v>26600</v>
      </c>
      <c r="U301" s="25">
        <f t="shared" si="8"/>
        <v>-216455.2</v>
      </c>
      <c r="V301" s="27">
        <f t="shared" si="11"/>
        <v>0.1094401600953199</v>
      </c>
      <c r="AC301" s="16" t="s">
        <v>295</v>
      </c>
    </row>
    <row r="302" spans="1:22" s="16" customFormat="1" ht="51.75" customHeight="1">
      <c r="A302" s="69" t="s">
        <v>142</v>
      </c>
      <c r="B302" s="69"/>
      <c r="C302" s="69"/>
      <c r="D302" s="69"/>
      <c r="E302" s="69"/>
      <c r="F302" s="69"/>
      <c r="G302" s="69"/>
      <c r="H302" s="69"/>
      <c r="I302" s="23" t="s">
        <v>359</v>
      </c>
      <c r="J302" s="66" t="s">
        <v>164</v>
      </c>
      <c r="K302" s="66"/>
      <c r="L302" s="66"/>
      <c r="M302" s="24" t="s">
        <v>45</v>
      </c>
      <c r="N302" s="66" t="s">
        <v>173</v>
      </c>
      <c r="O302" s="66"/>
      <c r="P302" s="66" t="s">
        <v>17</v>
      </c>
      <c r="Q302" s="66"/>
      <c r="R302" s="68">
        <f>R303</f>
        <v>222000</v>
      </c>
      <c r="S302" s="68"/>
      <c r="T302" s="26">
        <f>T303</f>
        <v>26600</v>
      </c>
      <c r="U302" s="25">
        <f t="shared" si="8"/>
        <v>-195400</v>
      </c>
      <c r="V302" s="27">
        <f t="shared" si="11"/>
        <v>0.11981981981981982</v>
      </c>
    </row>
    <row r="303" spans="1:28" s="33" customFormat="1" ht="27.75" customHeight="1">
      <c r="A303" s="56" t="s">
        <v>24</v>
      </c>
      <c r="B303" s="56"/>
      <c r="C303" s="56"/>
      <c r="D303" s="56"/>
      <c r="E303" s="56"/>
      <c r="F303" s="56"/>
      <c r="G303" s="56"/>
      <c r="H303" s="56"/>
      <c r="I303" s="28" t="s">
        <v>359</v>
      </c>
      <c r="J303" s="57" t="s">
        <v>164</v>
      </c>
      <c r="K303" s="57"/>
      <c r="L303" s="57"/>
      <c r="M303" s="29" t="s">
        <v>45</v>
      </c>
      <c r="N303" s="57" t="s">
        <v>173</v>
      </c>
      <c r="O303" s="57"/>
      <c r="P303" s="57" t="s">
        <v>25</v>
      </c>
      <c r="Q303" s="57"/>
      <c r="R303" s="59">
        <v>222000</v>
      </c>
      <c r="S303" s="59"/>
      <c r="T303" s="31">
        <v>26600</v>
      </c>
      <c r="U303" s="30">
        <f t="shared" si="8"/>
        <v>-195400</v>
      </c>
      <c r="V303" s="32">
        <f t="shared" si="11"/>
        <v>0.11981981981981982</v>
      </c>
      <c r="AB303" s="33" t="s">
        <v>295</v>
      </c>
    </row>
    <row r="304" spans="1:28" s="16" customFormat="1" ht="24" customHeight="1">
      <c r="A304" s="63" t="s">
        <v>146</v>
      </c>
      <c r="B304" s="64"/>
      <c r="C304" s="64"/>
      <c r="D304" s="64"/>
      <c r="E304" s="64"/>
      <c r="F304" s="64"/>
      <c r="G304" s="64"/>
      <c r="H304" s="65"/>
      <c r="I304" s="23" t="s">
        <v>359</v>
      </c>
      <c r="J304" s="66" t="s">
        <v>164</v>
      </c>
      <c r="K304" s="66"/>
      <c r="L304" s="66"/>
      <c r="M304" s="24" t="s">
        <v>45</v>
      </c>
      <c r="N304" s="67" t="s">
        <v>174</v>
      </c>
      <c r="O304" s="67"/>
      <c r="P304" s="66" t="s">
        <v>17</v>
      </c>
      <c r="Q304" s="66"/>
      <c r="R304" s="75">
        <f>R305</f>
        <v>21055.2</v>
      </c>
      <c r="S304" s="76"/>
      <c r="T304" s="25">
        <f>T305</f>
        <v>0</v>
      </c>
      <c r="U304" s="25">
        <f t="shared" si="8"/>
        <v>-21055.2</v>
      </c>
      <c r="V304" s="27">
        <f t="shared" si="11"/>
        <v>0</v>
      </c>
      <c r="AB304" s="16" t="s">
        <v>295</v>
      </c>
    </row>
    <row r="305" spans="1:28" s="16" customFormat="1" ht="28.5" customHeight="1">
      <c r="A305" s="56" t="s">
        <v>24</v>
      </c>
      <c r="B305" s="56"/>
      <c r="C305" s="56"/>
      <c r="D305" s="56"/>
      <c r="E305" s="56"/>
      <c r="F305" s="56"/>
      <c r="G305" s="56"/>
      <c r="H305" s="56"/>
      <c r="I305" s="28" t="s">
        <v>359</v>
      </c>
      <c r="J305" s="57" t="s">
        <v>164</v>
      </c>
      <c r="K305" s="57"/>
      <c r="L305" s="57"/>
      <c r="M305" s="29" t="s">
        <v>45</v>
      </c>
      <c r="N305" s="58" t="s">
        <v>174</v>
      </c>
      <c r="O305" s="58"/>
      <c r="P305" s="57" t="s">
        <v>25</v>
      </c>
      <c r="Q305" s="57"/>
      <c r="R305" s="73">
        <v>21055.2</v>
      </c>
      <c r="S305" s="74"/>
      <c r="T305" s="31">
        <v>0</v>
      </c>
      <c r="U305" s="30">
        <f t="shared" si="8"/>
        <v>-21055.2</v>
      </c>
      <c r="V305" s="32">
        <f t="shared" si="11"/>
        <v>0</v>
      </c>
      <c r="AB305" s="16" t="s">
        <v>295</v>
      </c>
    </row>
    <row r="306" spans="1:22" s="16" customFormat="1" ht="27.75" customHeight="1">
      <c r="A306" s="69" t="s">
        <v>33</v>
      </c>
      <c r="B306" s="69"/>
      <c r="C306" s="69"/>
      <c r="D306" s="69"/>
      <c r="E306" s="69"/>
      <c r="F306" s="69"/>
      <c r="G306" s="69"/>
      <c r="H306" s="69"/>
      <c r="I306" s="23" t="s">
        <v>359</v>
      </c>
      <c r="J306" s="66" t="s">
        <v>164</v>
      </c>
      <c r="K306" s="66"/>
      <c r="L306" s="66"/>
      <c r="M306" s="24" t="s">
        <v>45</v>
      </c>
      <c r="N306" s="66" t="s">
        <v>34</v>
      </c>
      <c r="O306" s="66"/>
      <c r="P306" s="66" t="s">
        <v>17</v>
      </c>
      <c r="Q306" s="66"/>
      <c r="R306" s="81">
        <f>R307+R311+R309</f>
        <v>542814.11</v>
      </c>
      <c r="S306" s="81"/>
      <c r="T306" s="26">
        <f>T307+T311+T309</f>
        <v>246885</v>
      </c>
      <c r="U306" s="25">
        <f t="shared" si="8"/>
        <v>-295929.11</v>
      </c>
      <c r="V306" s="27">
        <f t="shared" si="11"/>
        <v>0.4548242122888073</v>
      </c>
    </row>
    <row r="307" spans="1:31" s="16" customFormat="1" ht="52.5" customHeight="1">
      <c r="A307" s="69" t="s">
        <v>161</v>
      </c>
      <c r="B307" s="69"/>
      <c r="C307" s="69"/>
      <c r="D307" s="69"/>
      <c r="E307" s="69"/>
      <c r="F307" s="69"/>
      <c r="G307" s="69"/>
      <c r="H307" s="69"/>
      <c r="I307" s="23" t="s">
        <v>359</v>
      </c>
      <c r="J307" s="66" t="s">
        <v>164</v>
      </c>
      <c r="K307" s="66"/>
      <c r="L307" s="66"/>
      <c r="M307" s="24" t="s">
        <v>45</v>
      </c>
      <c r="N307" s="66" t="s">
        <v>183</v>
      </c>
      <c r="O307" s="66"/>
      <c r="P307" s="66" t="s">
        <v>17</v>
      </c>
      <c r="Q307" s="66"/>
      <c r="R307" s="68">
        <f>R308</f>
        <v>456514.11</v>
      </c>
      <c r="S307" s="68"/>
      <c r="T307" s="26">
        <f>T308</f>
        <v>200585</v>
      </c>
      <c r="U307" s="25">
        <f t="shared" si="8"/>
        <v>-255929.11</v>
      </c>
      <c r="V307" s="27">
        <f t="shared" si="11"/>
        <v>0.43938400940115524</v>
      </c>
      <c r="AE307" s="16" t="s">
        <v>295</v>
      </c>
    </row>
    <row r="308" spans="1:22" s="16" customFormat="1" ht="28.5" customHeight="1">
      <c r="A308" s="56" t="s">
        <v>24</v>
      </c>
      <c r="B308" s="56"/>
      <c r="C308" s="56"/>
      <c r="D308" s="56"/>
      <c r="E308" s="56"/>
      <c r="F308" s="56"/>
      <c r="G308" s="56"/>
      <c r="H308" s="56"/>
      <c r="I308" s="28" t="s">
        <v>359</v>
      </c>
      <c r="J308" s="57" t="s">
        <v>164</v>
      </c>
      <c r="K308" s="57"/>
      <c r="L308" s="57"/>
      <c r="M308" s="29" t="s">
        <v>45</v>
      </c>
      <c r="N308" s="57" t="s">
        <v>183</v>
      </c>
      <c r="O308" s="57"/>
      <c r="P308" s="57" t="s">
        <v>25</v>
      </c>
      <c r="Q308" s="57"/>
      <c r="R308" s="59">
        <v>456514.11</v>
      </c>
      <c r="S308" s="59"/>
      <c r="T308" s="31">
        <v>200585</v>
      </c>
      <c r="U308" s="30">
        <f t="shared" si="8"/>
        <v>-255929.11</v>
      </c>
      <c r="V308" s="32">
        <f t="shared" si="11"/>
        <v>0.43938400940115524</v>
      </c>
    </row>
    <row r="309" spans="1:22" s="16" customFormat="1" ht="25.5" customHeight="1">
      <c r="A309" s="63" t="s">
        <v>165</v>
      </c>
      <c r="B309" s="64"/>
      <c r="C309" s="64"/>
      <c r="D309" s="64"/>
      <c r="E309" s="64"/>
      <c r="F309" s="64"/>
      <c r="G309" s="64"/>
      <c r="H309" s="65"/>
      <c r="I309" s="23" t="s">
        <v>359</v>
      </c>
      <c r="J309" s="66" t="s">
        <v>164</v>
      </c>
      <c r="K309" s="66"/>
      <c r="L309" s="66"/>
      <c r="M309" s="24" t="s">
        <v>45</v>
      </c>
      <c r="N309" s="67" t="s">
        <v>186</v>
      </c>
      <c r="O309" s="67"/>
      <c r="P309" s="66" t="s">
        <v>17</v>
      </c>
      <c r="Q309" s="66"/>
      <c r="R309" s="68">
        <f>R310</f>
        <v>40000</v>
      </c>
      <c r="S309" s="68"/>
      <c r="T309" s="25">
        <f>T310</f>
        <v>0</v>
      </c>
      <c r="U309" s="25">
        <f t="shared" si="8"/>
        <v>-40000</v>
      </c>
      <c r="V309" s="27">
        <f t="shared" si="11"/>
        <v>0</v>
      </c>
    </row>
    <row r="310" spans="1:22" s="16" customFormat="1" ht="23.25" customHeight="1">
      <c r="A310" s="56" t="s">
        <v>24</v>
      </c>
      <c r="B310" s="56"/>
      <c r="C310" s="56"/>
      <c r="D310" s="56"/>
      <c r="E310" s="56"/>
      <c r="F310" s="56"/>
      <c r="G310" s="56"/>
      <c r="H310" s="56"/>
      <c r="I310" s="28" t="s">
        <v>359</v>
      </c>
      <c r="J310" s="57" t="s">
        <v>164</v>
      </c>
      <c r="K310" s="57"/>
      <c r="L310" s="57"/>
      <c r="M310" s="29" t="s">
        <v>45</v>
      </c>
      <c r="N310" s="58" t="s">
        <v>186</v>
      </c>
      <c r="O310" s="58"/>
      <c r="P310" s="57" t="s">
        <v>25</v>
      </c>
      <c r="Q310" s="57"/>
      <c r="R310" s="59">
        <v>40000</v>
      </c>
      <c r="S310" s="59"/>
      <c r="T310" s="31">
        <v>0</v>
      </c>
      <c r="U310" s="30">
        <f t="shared" si="8"/>
        <v>-40000</v>
      </c>
      <c r="V310" s="32">
        <f t="shared" si="11"/>
        <v>0</v>
      </c>
    </row>
    <row r="311" spans="1:22" s="16" customFormat="1" ht="22.5" customHeight="1">
      <c r="A311" s="69" t="s">
        <v>179</v>
      </c>
      <c r="B311" s="69"/>
      <c r="C311" s="69"/>
      <c r="D311" s="69"/>
      <c r="E311" s="69"/>
      <c r="F311" s="69"/>
      <c r="G311" s="69"/>
      <c r="H311" s="69"/>
      <c r="I311" s="23" t="s">
        <v>359</v>
      </c>
      <c r="J311" s="66" t="s">
        <v>164</v>
      </c>
      <c r="K311" s="66"/>
      <c r="L311" s="66"/>
      <c r="M311" s="24" t="s">
        <v>45</v>
      </c>
      <c r="N311" s="66" t="s">
        <v>213</v>
      </c>
      <c r="O311" s="66"/>
      <c r="P311" s="66" t="s">
        <v>17</v>
      </c>
      <c r="Q311" s="66"/>
      <c r="R311" s="68">
        <f>R312</f>
        <v>46300</v>
      </c>
      <c r="S311" s="68"/>
      <c r="T311" s="26">
        <f>T312</f>
        <v>46300</v>
      </c>
      <c r="U311" s="25">
        <f t="shared" si="8"/>
        <v>0</v>
      </c>
      <c r="V311" s="27">
        <f t="shared" si="11"/>
        <v>1</v>
      </c>
    </row>
    <row r="312" spans="1:22" s="16" customFormat="1" ht="18" customHeight="1">
      <c r="A312" s="56" t="s">
        <v>306</v>
      </c>
      <c r="B312" s="56"/>
      <c r="C312" s="56"/>
      <c r="D312" s="56"/>
      <c r="E312" s="56"/>
      <c r="F312" s="56"/>
      <c r="G312" s="56"/>
      <c r="H312" s="56"/>
      <c r="I312" s="28" t="s">
        <v>359</v>
      </c>
      <c r="J312" s="57" t="s">
        <v>164</v>
      </c>
      <c r="K312" s="57"/>
      <c r="L312" s="57"/>
      <c r="M312" s="29" t="s">
        <v>45</v>
      </c>
      <c r="N312" s="57" t="s">
        <v>213</v>
      </c>
      <c r="O312" s="57"/>
      <c r="P312" s="57">
        <v>610</v>
      </c>
      <c r="Q312" s="57"/>
      <c r="R312" s="59">
        <v>46300</v>
      </c>
      <c r="S312" s="59"/>
      <c r="T312" s="31">
        <v>46300</v>
      </c>
      <c r="U312" s="30">
        <f t="shared" si="8"/>
        <v>0</v>
      </c>
      <c r="V312" s="32">
        <f t="shared" si="11"/>
        <v>1</v>
      </c>
    </row>
    <row r="313" spans="1:22" s="16" customFormat="1" ht="19.5" customHeight="1">
      <c r="A313" s="77" t="s">
        <v>220</v>
      </c>
      <c r="B313" s="77"/>
      <c r="C313" s="77"/>
      <c r="D313" s="77"/>
      <c r="E313" s="77"/>
      <c r="F313" s="77"/>
      <c r="G313" s="77"/>
      <c r="H313" s="77"/>
      <c r="I313" s="22" t="s">
        <v>359</v>
      </c>
      <c r="J313" s="61" t="s">
        <v>164</v>
      </c>
      <c r="K313" s="61"/>
      <c r="L313" s="61"/>
      <c r="M313" s="18" t="s">
        <v>164</v>
      </c>
      <c r="N313" s="61" t="s">
        <v>16</v>
      </c>
      <c r="O313" s="61"/>
      <c r="P313" s="61" t="s">
        <v>17</v>
      </c>
      <c r="Q313" s="61"/>
      <c r="R313" s="78">
        <f>R314</f>
        <v>2032778</v>
      </c>
      <c r="S313" s="78"/>
      <c r="T313" s="19">
        <f>T314</f>
        <v>636530.69</v>
      </c>
      <c r="U313" s="20">
        <f t="shared" si="8"/>
        <v>-1396247.31</v>
      </c>
      <c r="V313" s="21">
        <f t="shared" si="11"/>
        <v>0.3131334016798686</v>
      </c>
    </row>
    <row r="314" spans="1:22" s="33" customFormat="1" ht="27" customHeight="1">
      <c r="A314" s="69" t="s">
        <v>311</v>
      </c>
      <c r="B314" s="69"/>
      <c r="C314" s="69"/>
      <c r="D314" s="69"/>
      <c r="E314" s="69"/>
      <c r="F314" s="69"/>
      <c r="G314" s="69"/>
      <c r="H314" s="69"/>
      <c r="I314" s="23" t="s">
        <v>359</v>
      </c>
      <c r="J314" s="66" t="s">
        <v>164</v>
      </c>
      <c r="K314" s="66"/>
      <c r="L314" s="66"/>
      <c r="M314" s="24" t="s">
        <v>164</v>
      </c>
      <c r="N314" s="66" t="s">
        <v>30</v>
      </c>
      <c r="O314" s="66"/>
      <c r="P314" s="66" t="s">
        <v>17</v>
      </c>
      <c r="Q314" s="66"/>
      <c r="R314" s="68">
        <f>R315</f>
        <v>2032778</v>
      </c>
      <c r="S314" s="68"/>
      <c r="T314" s="26">
        <f>T315</f>
        <v>636530.69</v>
      </c>
      <c r="U314" s="25">
        <f t="shared" si="8"/>
        <v>-1396247.31</v>
      </c>
      <c r="V314" s="27">
        <f t="shared" si="11"/>
        <v>0.3131334016798686</v>
      </c>
    </row>
    <row r="315" spans="1:22" s="16" customFormat="1" ht="15" customHeight="1">
      <c r="A315" s="69" t="s">
        <v>31</v>
      </c>
      <c r="B315" s="69"/>
      <c r="C315" s="69"/>
      <c r="D315" s="69"/>
      <c r="E315" s="69"/>
      <c r="F315" s="69"/>
      <c r="G315" s="69"/>
      <c r="H315" s="69"/>
      <c r="I315" s="23" t="s">
        <v>359</v>
      </c>
      <c r="J315" s="66" t="s">
        <v>164</v>
      </c>
      <c r="K315" s="66"/>
      <c r="L315" s="66"/>
      <c r="M315" s="24" t="s">
        <v>164</v>
      </c>
      <c r="N315" s="66" t="s">
        <v>32</v>
      </c>
      <c r="O315" s="66"/>
      <c r="P315" s="66" t="s">
        <v>17</v>
      </c>
      <c r="Q315" s="66"/>
      <c r="R315" s="68">
        <f>R316</f>
        <v>2032778</v>
      </c>
      <c r="S315" s="68"/>
      <c r="T315" s="26">
        <f>T316</f>
        <v>636530.69</v>
      </c>
      <c r="U315" s="25">
        <f t="shared" si="8"/>
        <v>-1396247.31</v>
      </c>
      <c r="V315" s="27">
        <f t="shared" si="11"/>
        <v>0.3131334016798686</v>
      </c>
    </row>
    <row r="316" spans="1:22" s="16" customFormat="1" ht="27" customHeight="1">
      <c r="A316" s="69" t="s">
        <v>33</v>
      </c>
      <c r="B316" s="69"/>
      <c r="C316" s="69"/>
      <c r="D316" s="69"/>
      <c r="E316" s="69"/>
      <c r="F316" s="69"/>
      <c r="G316" s="69"/>
      <c r="H316" s="69"/>
      <c r="I316" s="23" t="s">
        <v>359</v>
      </c>
      <c r="J316" s="66" t="s">
        <v>164</v>
      </c>
      <c r="K316" s="66"/>
      <c r="L316" s="66"/>
      <c r="M316" s="24" t="s">
        <v>164</v>
      </c>
      <c r="N316" s="66" t="s">
        <v>34</v>
      </c>
      <c r="O316" s="66"/>
      <c r="P316" s="66" t="s">
        <v>17</v>
      </c>
      <c r="Q316" s="66"/>
      <c r="R316" s="68">
        <f>R317+R320</f>
        <v>2032778</v>
      </c>
      <c r="S316" s="68"/>
      <c r="T316" s="26">
        <f>T317+T320</f>
        <v>636530.69</v>
      </c>
      <c r="U316" s="25">
        <f t="shared" si="8"/>
        <v>-1396247.31</v>
      </c>
      <c r="V316" s="27">
        <f t="shared" si="11"/>
        <v>0.3131334016798686</v>
      </c>
    </row>
    <row r="317" spans="1:22" s="16" customFormat="1" ht="44.25" customHeight="1">
      <c r="A317" s="69" t="s">
        <v>223</v>
      </c>
      <c r="B317" s="69"/>
      <c r="C317" s="69"/>
      <c r="D317" s="69"/>
      <c r="E317" s="69"/>
      <c r="F317" s="69"/>
      <c r="G317" s="69"/>
      <c r="H317" s="69"/>
      <c r="I317" s="23" t="s">
        <v>359</v>
      </c>
      <c r="J317" s="66" t="s">
        <v>164</v>
      </c>
      <c r="K317" s="66"/>
      <c r="L317" s="66"/>
      <c r="M317" s="24" t="s">
        <v>164</v>
      </c>
      <c r="N317" s="66" t="s">
        <v>224</v>
      </c>
      <c r="O317" s="66"/>
      <c r="P317" s="66" t="s">
        <v>17</v>
      </c>
      <c r="Q317" s="66"/>
      <c r="R317" s="68">
        <f>R318+R319</f>
        <v>1829500</v>
      </c>
      <c r="S317" s="68"/>
      <c r="T317" s="26">
        <f>T318+T319</f>
        <v>572877.6</v>
      </c>
      <c r="U317" s="25">
        <f t="shared" si="8"/>
        <v>-1256622.4</v>
      </c>
      <c r="V317" s="27">
        <f t="shared" si="11"/>
        <v>0.31313342443290515</v>
      </c>
    </row>
    <row r="318" spans="1:22" s="16" customFormat="1" ht="25.5" customHeight="1">
      <c r="A318" s="56" t="s">
        <v>24</v>
      </c>
      <c r="B318" s="56"/>
      <c r="C318" s="56"/>
      <c r="D318" s="56"/>
      <c r="E318" s="56"/>
      <c r="F318" s="56"/>
      <c r="G318" s="56"/>
      <c r="H318" s="56"/>
      <c r="I318" s="28" t="s">
        <v>359</v>
      </c>
      <c r="J318" s="57" t="s">
        <v>164</v>
      </c>
      <c r="K318" s="57"/>
      <c r="L318" s="57"/>
      <c r="M318" s="29" t="s">
        <v>164</v>
      </c>
      <c r="N318" s="57" t="s">
        <v>224</v>
      </c>
      <c r="O318" s="57"/>
      <c r="P318" s="57" t="s">
        <v>25</v>
      </c>
      <c r="Q318" s="57"/>
      <c r="R318" s="59">
        <v>1317440.66</v>
      </c>
      <c r="S318" s="59"/>
      <c r="T318" s="31">
        <v>339399.6</v>
      </c>
      <c r="U318" s="30">
        <f t="shared" si="8"/>
        <v>-978041.0599999999</v>
      </c>
      <c r="V318" s="32">
        <f t="shared" si="11"/>
        <v>0.25762040773813677</v>
      </c>
    </row>
    <row r="319" spans="1:22" s="33" customFormat="1" ht="16.5" customHeight="1">
      <c r="A319" s="70" t="s">
        <v>306</v>
      </c>
      <c r="B319" s="71"/>
      <c r="C319" s="71"/>
      <c r="D319" s="71"/>
      <c r="E319" s="71"/>
      <c r="F319" s="71"/>
      <c r="G319" s="71"/>
      <c r="H319" s="72"/>
      <c r="I319" s="28" t="s">
        <v>359</v>
      </c>
      <c r="J319" s="57" t="s">
        <v>164</v>
      </c>
      <c r="K319" s="57"/>
      <c r="L319" s="57"/>
      <c r="M319" s="29" t="s">
        <v>164</v>
      </c>
      <c r="N319" s="57" t="s">
        <v>224</v>
      </c>
      <c r="O319" s="57"/>
      <c r="P319" s="57">
        <v>610</v>
      </c>
      <c r="Q319" s="57"/>
      <c r="R319" s="59">
        <v>512059.34</v>
      </c>
      <c r="S319" s="59"/>
      <c r="T319" s="31">
        <v>233478</v>
      </c>
      <c r="U319" s="30">
        <f t="shared" si="8"/>
        <v>-278581.34</v>
      </c>
      <c r="V319" s="32">
        <f t="shared" si="11"/>
        <v>0.45595887382895894</v>
      </c>
    </row>
    <row r="320" spans="1:22" s="16" customFormat="1" ht="40.5" customHeight="1">
      <c r="A320" s="69" t="s">
        <v>227</v>
      </c>
      <c r="B320" s="69"/>
      <c r="C320" s="69"/>
      <c r="D320" s="69"/>
      <c r="E320" s="69"/>
      <c r="F320" s="69"/>
      <c r="G320" s="69"/>
      <c r="H320" s="69"/>
      <c r="I320" s="23" t="s">
        <v>359</v>
      </c>
      <c r="J320" s="66" t="s">
        <v>164</v>
      </c>
      <c r="K320" s="66"/>
      <c r="L320" s="66"/>
      <c r="M320" s="24" t="s">
        <v>164</v>
      </c>
      <c r="N320" s="66" t="s">
        <v>228</v>
      </c>
      <c r="O320" s="66"/>
      <c r="P320" s="66" t="s">
        <v>17</v>
      </c>
      <c r="Q320" s="66"/>
      <c r="R320" s="68">
        <f>R321+R322</f>
        <v>203278</v>
      </c>
      <c r="S320" s="68"/>
      <c r="T320" s="26">
        <f>T321+T322</f>
        <v>63653.09</v>
      </c>
      <c r="U320" s="25">
        <f t="shared" si="8"/>
        <v>-139624.91</v>
      </c>
      <c r="V320" s="27">
        <f t="shared" si="11"/>
        <v>0.3131331969027637</v>
      </c>
    </row>
    <row r="321" spans="1:22" s="33" customFormat="1" ht="27" customHeight="1">
      <c r="A321" s="56" t="s">
        <v>24</v>
      </c>
      <c r="B321" s="56"/>
      <c r="C321" s="56"/>
      <c r="D321" s="56"/>
      <c r="E321" s="56"/>
      <c r="F321" s="56"/>
      <c r="G321" s="56"/>
      <c r="H321" s="56"/>
      <c r="I321" s="28" t="s">
        <v>359</v>
      </c>
      <c r="J321" s="57" t="s">
        <v>164</v>
      </c>
      <c r="K321" s="57"/>
      <c r="L321" s="57"/>
      <c r="M321" s="29" t="s">
        <v>164</v>
      </c>
      <c r="N321" s="57" t="s">
        <v>228</v>
      </c>
      <c r="O321" s="57"/>
      <c r="P321" s="57" t="s">
        <v>25</v>
      </c>
      <c r="Q321" s="57"/>
      <c r="R321" s="59">
        <v>146382.51</v>
      </c>
      <c r="S321" s="59"/>
      <c r="T321" s="31">
        <v>37711.08</v>
      </c>
      <c r="U321" s="30">
        <f aca="true" t="shared" si="12" ref="U321:U400">T321-R321</f>
        <v>-108671.43000000001</v>
      </c>
      <c r="V321" s="32">
        <f t="shared" si="11"/>
        <v>0.25762012142024343</v>
      </c>
    </row>
    <row r="322" spans="1:22" s="16" customFormat="1" ht="22.5" customHeight="1">
      <c r="A322" s="70" t="s">
        <v>306</v>
      </c>
      <c r="B322" s="71"/>
      <c r="C322" s="71"/>
      <c r="D322" s="71"/>
      <c r="E322" s="71"/>
      <c r="F322" s="71"/>
      <c r="G322" s="71"/>
      <c r="H322" s="72"/>
      <c r="I322" s="28" t="s">
        <v>359</v>
      </c>
      <c r="J322" s="57" t="s">
        <v>164</v>
      </c>
      <c r="K322" s="57"/>
      <c r="L322" s="57"/>
      <c r="M322" s="29" t="s">
        <v>164</v>
      </c>
      <c r="N322" s="57" t="s">
        <v>228</v>
      </c>
      <c r="O322" s="57"/>
      <c r="P322" s="57">
        <v>610</v>
      </c>
      <c r="Q322" s="57"/>
      <c r="R322" s="59">
        <v>56895.49</v>
      </c>
      <c r="S322" s="59"/>
      <c r="T322" s="31">
        <v>25942.01</v>
      </c>
      <c r="U322" s="30">
        <f>T322-R322</f>
        <v>-30953.48</v>
      </c>
      <c r="V322" s="32">
        <f>T322/R322</f>
        <v>0.4559589872589198</v>
      </c>
    </row>
    <row r="323" spans="1:22" s="16" customFormat="1" ht="18" customHeight="1">
      <c r="A323" s="77" t="s">
        <v>188</v>
      </c>
      <c r="B323" s="77"/>
      <c r="C323" s="77"/>
      <c r="D323" s="77"/>
      <c r="E323" s="77"/>
      <c r="F323" s="77"/>
      <c r="G323" s="77"/>
      <c r="H323" s="77"/>
      <c r="I323" s="22" t="s">
        <v>359</v>
      </c>
      <c r="J323" s="61" t="s">
        <v>164</v>
      </c>
      <c r="K323" s="61"/>
      <c r="L323" s="61"/>
      <c r="M323" s="18" t="s">
        <v>98</v>
      </c>
      <c r="N323" s="61" t="s">
        <v>16</v>
      </c>
      <c r="O323" s="61"/>
      <c r="P323" s="61" t="s">
        <v>17</v>
      </c>
      <c r="Q323" s="61"/>
      <c r="R323" s="78">
        <f>R324</f>
        <v>43311302.089999996</v>
      </c>
      <c r="S323" s="78"/>
      <c r="T323" s="19">
        <f>T324</f>
        <v>18289183.36</v>
      </c>
      <c r="U323" s="20">
        <f t="shared" si="12"/>
        <v>-25022118.729999997</v>
      </c>
      <c r="V323" s="21">
        <f t="shared" si="11"/>
        <v>0.4222727666324936</v>
      </c>
    </row>
    <row r="324" spans="1:22" s="16" customFormat="1" ht="30.75" customHeight="1">
      <c r="A324" s="69" t="s">
        <v>311</v>
      </c>
      <c r="B324" s="69"/>
      <c r="C324" s="69"/>
      <c r="D324" s="69"/>
      <c r="E324" s="69"/>
      <c r="F324" s="69"/>
      <c r="G324" s="69"/>
      <c r="H324" s="69"/>
      <c r="I324" s="23" t="s">
        <v>359</v>
      </c>
      <c r="J324" s="66" t="s">
        <v>164</v>
      </c>
      <c r="K324" s="66"/>
      <c r="L324" s="66"/>
      <c r="M324" s="24" t="s">
        <v>98</v>
      </c>
      <c r="N324" s="66" t="s">
        <v>30</v>
      </c>
      <c r="O324" s="66"/>
      <c r="P324" s="66" t="s">
        <v>17</v>
      </c>
      <c r="Q324" s="66"/>
      <c r="R324" s="68">
        <f>R325+R331</f>
        <v>43311302.089999996</v>
      </c>
      <c r="S324" s="68"/>
      <c r="T324" s="26">
        <f>T325+T331</f>
        <v>18289183.36</v>
      </c>
      <c r="U324" s="25">
        <f t="shared" si="12"/>
        <v>-25022118.729999997</v>
      </c>
      <c r="V324" s="27">
        <f t="shared" si="11"/>
        <v>0.4222727666324936</v>
      </c>
    </row>
    <row r="325" spans="1:29" s="16" customFormat="1" ht="28.5" customHeight="1">
      <c r="A325" s="69" t="s">
        <v>230</v>
      </c>
      <c r="B325" s="69"/>
      <c r="C325" s="69"/>
      <c r="D325" s="69"/>
      <c r="E325" s="69"/>
      <c r="F325" s="69"/>
      <c r="G325" s="69"/>
      <c r="H325" s="69"/>
      <c r="I325" s="23" t="s">
        <v>359</v>
      </c>
      <c r="J325" s="66" t="s">
        <v>164</v>
      </c>
      <c r="K325" s="66"/>
      <c r="L325" s="66"/>
      <c r="M325" s="24" t="s">
        <v>98</v>
      </c>
      <c r="N325" s="66" t="s">
        <v>231</v>
      </c>
      <c r="O325" s="66"/>
      <c r="P325" s="66" t="s">
        <v>17</v>
      </c>
      <c r="Q325" s="66"/>
      <c r="R325" s="68">
        <f>R326</f>
        <v>42310302.089999996</v>
      </c>
      <c r="S325" s="68"/>
      <c r="T325" s="26">
        <f>T326</f>
        <v>18289183.36</v>
      </c>
      <c r="U325" s="25">
        <f t="shared" si="12"/>
        <v>-24021118.729999997</v>
      </c>
      <c r="V325" s="27">
        <f t="shared" si="11"/>
        <v>0.4322631240281934</v>
      </c>
      <c r="AC325" s="16" t="s">
        <v>295</v>
      </c>
    </row>
    <row r="326" spans="1:22" s="16" customFormat="1" ht="16.5" customHeight="1">
      <c r="A326" s="69" t="s">
        <v>191</v>
      </c>
      <c r="B326" s="69"/>
      <c r="C326" s="69"/>
      <c r="D326" s="69"/>
      <c r="E326" s="69"/>
      <c r="F326" s="69"/>
      <c r="G326" s="69"/>
      <c r="H326" s="69"/>
      <c r="I326" s="23" t="s">
        <v>359</v>
      </c>
      <c r="J326" s="66" t="s">
        <v>164</v>
      </c>
      <c r="K326" s="66"/>
      <c r="L326" s="66"/>
      <c r="M326" s="24" t="s">
        <v>98</v>
      </c>
      <c r="N326" s="66" t="s">
        <v>233</v>
      </c>
      <c r="O326" s="66"/>
      <c r="P326" s="66" t="s">
        <v>17</v>
      </c>
      <c r="Q326" s="66"/>
      <c r="R326" s="68">
        <f>R327+R328+R329+R330</f>
        <v>42310302.089999996</v>
      </c>
      <c r="S326" s="68"/>
      <c r="T326" s="26">
        <f>T327+T328+T329+T330</f>
        <v>18289183.36</v>
      </c>
      <c r="U326" s="25">
        <f t="shared" si="12"/>
        <v>-24021118.729999997</v>
      </c>
      <c r="V326" s="27">
        <f t="shared" si="11"/>
        <v>0.4322631240281934</v>
      </c>
    </row>
    <row r="327" spans="1:29" s="16" customFormat="1" ht="24" customHeight="1">
      <c r="A327" s="56" t="s">
        <v>56</v>
      </c>
      <c r="B327" s="56"/>
      <c r="C327" s="56"/>
      <c r="D327" s="56"/>
      <c r="E327" s="56"/>
      <c r="F327" s="56"/>
      <c r="G327" s="56"/>
      <c r="H327" s="56"/>
      <c r="I327" s="28" t="s">
        <v>359</v>
      </c>
      <c r="J327" s="57" t="s">
        <v>164</v>
      </c>
      <c r="K327" s="57"/>
      <c r="L327" s="57"/>
      <c r="M327" s="29" t="s">
        <v>98</v>
      </c>
      <c r="N327" s="57" t="s">
        <v>233</v>
      </c>
      <c r="O327" s="57"/>
      <c r="P327" s="57" t="s">
        <v>57</v>
      </c>
      <c r="Q327" s="57"/>
      <c r="R327" s="59">
        <v>30921080.72</v>
      </c>
      <c r="S327" s="59"/>
      <c r="T327" s="31">
        <v>13742736.21</v>
      </c>
      <c r="U327" s="30">
        <f t="shared" si="12"/>
        <v>-17178344.509999998</v>
      </c>
      <c r="V327" s="32">
        <f t="shared" si="11"/>
        <v>0.44444553327371544</v>
      </c>
      <c r="AC327" s="16" t="s">
        <v>295</v>
      </c>
    </row>
    <row r="328" spans="1:22" s="16" customFormat="1" ht="17.25" customHeight="1">
      <c r="A328" s="56" t="s">
        <v>20</v>
      </c>
      <c r="B328" s="56"/>
      <c r="C328" s="56"/>
      <c r="D328" s="56"/>
      <c r="E328" s="56"/>
      <c r="F328" s="56"/>
      <c r="G328" s="56"/>
      <c r="H328" s="56"/>
      <c r="I328" s="28" t="s">
        <v>359</v>
      </c>
      <c r="J328" s="57" t="s">
        <v>164</v>
      </c>
      <c r="K328" s="57"/>
      <c r="L328" s="57"/>
      <c r="M328" s="29" t="s">
        <v>98</v>
      </c>
      <c r="N328" s="57" t="s">
        <v>233</v>
      </c>
      <c r="O328" s="57"/>
      <c r="P328" s="57" t="s">
        <v>23</v>
      </c>
      <c r="Q328" s="57"/>
      <c r="R328" s="59">
        <v>5011640.18</v>
      </c>
      <c r="S328" s="59"/>
      <c r="T328" s="31">
        <v>2223375.85</v>
      </c>
      <c r="U328" s="30">
        <f t="shared" si="12"/>
        <v>-2788264.3299999996</v>
      </c>
      <c r="V328" s="32">
        <f t="shared" si="11"/>
        <v>0.4436423546273029</v>
      </c>
    </row>
    <row r="329" spans="1:22" s="16" customFormat="1" ht="28.5" customHeight="1">
      <c r="A329" s="56" t="s">
        <v>24</v>
      </c>
      <c r="B329" s="56"/>
      <c r="C329" s="56"/>
      <c r="D329" s="56"/>
      <c r="E329" s="56"/>
      <c r="F329" s="56"/>
      <c r="G329" s="56"/>
      <c r="H329" s="56"/>
      <c r="I329" s="28" t="s">
        <v>359</v>
      </c>
      <c r="J329" s="57" t="s">
        <v>164</v>
      </c>
      <c r="K329" s="57"/>
      <c r="L329" s="57"/>
      <c r="M329" s="29" t="s">
        <v>98</v>
      </c>
      <c r="N329" s="57" t="s">
        <v>233</v>
      </c>
      <c r="O329" s="57"/>
      <c r="P329" s="57" t="s">
        <v>25</v>
      </c>
      <c r="Q329" s="57"/>
      <c r="R329" s="59">
        <v>6345392.19</v>
      </c>
      <c r="S329" s="59"/>
      <c r="T329" s="31">
        <v>2310363.3</v>
      </c>
      <c r="U329" s="30">
        <f t="shared" si="12"/>
        <v>-4035028.8900000006</v>
      </c>
      <c r="V329" s="32">
        <f t="shared" si="11"/>
        <v>0.3641009461386814</v>
      </c>
    </row>
    <row r="330" spans="1:22" s="33" customFormat="1" ht="21" customHeight="1">
      <c r="A330" s="56" t="s">
        <v>36</v>
      </c>
      <c r="B330" s="56"/>
      <c r="C330" s="56"/>
      <c r="D330" s="56"/>
      <c r="E330" s="56"/>
      <c r="F330" s="56"/>
      <c r="G330" s="56"/>
      <c r="H330" s="56"/>
      <c r="I330" s="28" t="s">
        <v>359</v>
      </c>
      <c r="J330" s="57" t="s">
        <v>164</v>
      </c>
      <c r="K330" s="57"/>
      <c r="L330" s="57"/>
      <c r="M330" s="29" t="s">
        <v>98</v>
      </c>
      <c r="N330" s="57" t="s">
        <v>233</v>
      </c>
      <c r="O330" s="57"/>
      <c r="P330" s="57" t="s">
        <v>37</v>
      </c>
      <c r="Q330" s="57"/>
      <c r="R330" s="59">
        <v>32189</v>
      </c>
      <c r="S330" s="59"/>
      <c r="T330" s="31">
        <v>12708</v>
      </c>
      <c r="U330" s="30">
        <f t="shared" si="12"/>
        <v>-19481</v>
      </c>
      <c r="V330" s="32">
        <f t="shared" si="11"/>
        <v>0.3947932523532884</v>
      </c>
    </row>
    <row r="331" spans="1:22" s="16" customFormat="1" ht="18.75" customHeight="1">
      <c r="A331" s="63" t="s">
        <v>31</v>
      </c>
      <c r="B331" s="64"/>
      <c r="C331" s="64"/>
      <c r="D331" s="64"/>
      <c r="E331" s="64"/>
      <c r="F331" s="64"/>
      <c r="G331" s="64"/>
      <c r="H331" s="65"/>
      <c r="I331" s="23" t="s">
        <v>359</v>
      </c>
      <c r="J331" s="66" t="s">
        <v>164</v>
      </c>
      <c r="K331" s="66"/>
      <c r="L331" s="66"/>
      <c r="M331" s="24" t="s">
        <v>98</v>
      </c>
      <c r="N331" s="67" t="s">
        <v>32</v>
      </c>
      <c r="O331" s="67"/>
      <c r="P331" s="66" t="s">
        <v>17</v>
      </c>
      <c r="Q331" s="66"/>
      <c r="R331" s="75">
        <f>R332</f>
        <v>1001000</v>
      </c>
      <c r="S331" s="76"/>
      <c r="T331" s="25">
        <f>T332</f>
        <v>0</v>
      </c>
      <c r="U331" s="25">
        <f t="shared" si="12"/>
        <v>-1001000</v>
      </c>
      <c r="V331" s="27">
        <f t="shared" si="11"/>
        <v>0</v>
      </c>
    </row>
    <row r="332" spans="1:22" s="33" customFormat="1" ht="27.75" customHeight="1">
      <c r="A332" s="63" t="s">
        <v>346</v>
      </c>
      <c r="B332" s="64"/>
      <c r="C332" s="64"/>
      <c r="D332" s="64"/>
      <c r="E332" s="64"/>
      <c r="F332" s="64"/>
      <c r="G332" s="64"/>
      <c r="H332" s="65"/>
      <c r="I332" s="23" t="s">
        <v>359</v>
      </c>
      <c r="J332" s="66" t="s">
        <v>164</v>
      </c>
      <c r="K332" s="66"/>
      <c r="L332" s="66"/>
      <c r="M332" s="24" t="s">
        <v>98</v>
      </c>
      <c r="N332" s="67" t="s">
        <v>178</v>
      </c>
      <c r="O332" s="67"/>
      <c r="P332" s="66" t="s">
        <v>17</v>
      </c>
      <c r="Q332" s="66"/>
      <c r="R332" s="75">
        <f>R333+R335</f>
        <v>1001000</v>
      </c>
      <c r="S332" s="76"/>
      <c r="T332" s="25">
        <f>T333+T335</f>
        <v>0</v>
      </c>
      <c r="U332" s="25">
        <f t="shared" si="12"/>
        <v>-1001000</v>
      </c>
      <c r="V332" s="27">
        <f t="shared" si="11"/>
        <v>0</v>
      </c>
    </row>
    <row r="333" spans="1:22" s="16" customFormat="1" ht="24" customHeight="1">
      <c r="A333" s="63" t="s">
        <v>192</v>
      </c>
      <c r="B333" s="64"/>
      <c r="C333" s="64"/>
      <c r="D333" s="64"/>
      <c r="E333" s="64"/>
      <c r="F333" s="64"/>
      <c r="G333" s="64"/>
      <c r="H333" s="65"/>
      <c r="I333" s="23" t="s">
        <v>359</v>
      </c>
      <c r="J333" s="66" t="s">
        <v>164</v>
      </c>
      <c r="K333" s="66"/>
      <c r="L333" s="66"/>
      <c r="M333" s="24" t="s">
        <v>98</v>
      </c>
      <c r="N333" s="67" t="s">
        <v>193</v>
      </c>
      <c r="O333" s="67"/>
      <c r="P333" s="66" t="s">
        <v>17</v>
      </c>
      <c r="Q333" s="66"/>
      <c r="R333" s="75">
        <f>R334</f>
        <v>1000000</v>
      </c>
      <c r="S333" s="76"/>
      <c r="T333" s="25">
        <f>T334</f>
        <v>0</v>
      </c>
      <c r="U333" s="25">
        <f t="shared" si="12"/>
        <v>-1000000</v>
      </c>
      <c r="V333" s="27">
        <f t="shared" si="11"/>
        <v>0</v>
      </c>
    </row>
    <row r="334" spans="1:22" s="16" customFormat="1" ht="17.25" customHeight="1">
      <c r="A334" s="56" t="s">
        <v>126</v>
      </c>
      <c r="B334" s="56"/>
      <c r="C334" s="56"/>
      <c r="D334" s="56"/>
      <c r="E334" s="56"/>
      <c r="F334" s="56"/>
      <c r="G334" s="56"/>
      <c r="H334" s="56"/>
      <c r="I334" s="28" t="s">
        <v>359</v>
      </c>
      <c r="J334" s="57" t="s">
        <v>164</v>
      </c>
      <c r="K334" s="57"/>
      <c r="L334" s="57"/>
      <c r="M334" s="29" t="s">
        <v>98</v>
      </c>
      <c r="N334" s="58" t="s">
        <v>193</v>
      </c>
      <c r="O334" s="58"/>
      <c r="P334" s="57">
        <v>410</v>
      </c>
      <c r="Q334" s="57"/>
      <c r="R334" s="73">
        <v>1000000</v>
      </c>
      <c r="S334" s="74"/>
      <c r="T334" s="31">
        <v>0</v>
      </c>
      <c r="U334" s="30">
        <f t="shared" si="12"/>
        <v>-1000000</v>
      </c>
      <c r="V334" s="32">
        <f t="shared" si="11"/>
        <v>0</v>
      </c>
    </row>
    <row r="335" spans="1:22" s="16" customFormat="1" ht="27.75" customHeight="1">
      <c r="A335" s="63" t="s">
        <v>194</v>
      </c>
      <c r="B335" s="64"/>
      <c r="C335" s="64"/>
      <c r="D335" s="64"/>
      <c r="E335" s="64"/>
      <c r="F335" s="64"/>
      <c r="G335" s="64"/>
      <c r="H335" s="65"/>
      <c r="I335" s="23" t="s">
        <v>359</v>
      </c>
      <c r="J335" s="66" t="s">
        <v>164</v>
      </c>
      <c r="K335" s="66"/>
      <c r="L335" s="66"/>
      <c r="M335" s="24" t="s">
        <v>98</v>
      </c>
      <c r="N335" s="67" t="s">
        <v>195</v>
      </c>
      <c r="O335" s="67"/>
      <c r="P335" s="66" t="s">
        <v>17</v>
      </c>
      <c r="Q335" s="66"/>
      <c r="R335" s="75">
        <f>R336</f>
        <v>1000</v>
      </c>
      <c r="S335" s="76"/>
      <c r="T335" s="25">
        <f>T336</f>
        <v>0</v>
      </c>
      <c r="U335" s="25">
        <f t="shared" si="12"/>
        <v>-1000</v>
      </c>
      <c r="V335" s="27">
        <f t="shared" si="11"/>
        <v>0</v>
      </c>
    </row>
    <row r="336" spans="1:22" s="16" customFormat="1" ht="18" customHeight="1">
      <c r="A336" s="56" t="s">
        <v>126</v>
      </c>
      <c r="B336" s="56"/>
      <c r="C336" s="56"/>
      <c r="D336" s="56"/>
      <c r="E336" s="56"/>
      <c r="F336" s="56"/>
      <c r="G336" s="56"/>
      <c r="H336" s="56"/>
      <c r="I336" s="28" t="s">
        <v>359</v>
      </c>
      <c r="J336" s="57" t="s">
        <v>164</v>
      </c>
      <c r="K336" s="57"/>
      <c r="L336" s="57"/>
      <c r="M336" s="29" t="s">
        <v>98</v>
      </c>
      <c r="N336" s="58" t="s">
        <v>195</v>
      </c>
      <c r="O336" s="58"/>
      <c r="P336" s="57">
        <v>410</v>
      </c>
      <c r="Q336" s="57"/>
      <c r="R336" s="73">
        <v>1000</v>
      </c>
      <c r="S336" s="74"/>
      <c r="T336" s="31">
        <v>0</v>
      </c>
      <c r="U336" s="30">
        <f t="shared" si="12"/>
        <v>-1000</v>
      </c>
      <c r="V336" s="32">
        <f t="shared" si="11"/>
        <v>0</v>
      </c>
    </row>
    <row r="337" spans="1:22" s="16" customFormat="1" ht="20.25" customHeight="1">
      <c r="A337" s="77" t="s">
        <v>196</v>
      </c>
      <c r="B337" s="77"/>
      <c r="C337" s="77"/>
      <c r="D337" s="77"/>
      <c r="E337" s="77"/>
      <c r="F337" s="77"/>
      <c r="G337" s="77"/>
      <c r="H337" s="77"/>
      <c r="I337" s="22" t="s">
        <v>359</v>
      </c>
      <c r="J337" s="61" t="s">
        <v>236</v>
      </c>
      <c r="K337" s="61"/>
      <c r="L337" s="61"/>
      <c r="M337" s="18" t="s">
        <v>15</v>
      </c>
      <c r="N337" s="61" t="s">
        <v>16</v>
      </c>
      <c r="O337" s="61"/>
      <c r="P337" s="61" t="s">
        <v>17</v>
      </c>
      <c r="Q337" s="61"/>
      <c r="R337" s="78">
        <f>R338</f>
        <v>18348885.66</v>
      </c>
      <c r="S337" s="78"/>
      <c r="T337" s="19">
        <f>T338</f>
        <v>6973988.88</v>
      </c>
      <c r="U337" s="20">
        <f t="shared" si="12"/>
        <v>-11374896.780000001</v>
      </c>
      <c r="V337" s="21">
        <f t="shared" si="11"/>
        <v>0.38007697084314385</v>
      </c>
    </row>
    <row r="338" spans="1:22" s="16" customFormat="1" ht="24" customHeight="1">
      <c r="A338" s="77" t="s">
        <v>197</v>
      </c>
      <c r="B338" s="77"/>
      <c r="C338" s="77"/>
      <c r="D338" s="77"/>
      <c r="E338" s="77"/>
      <c r="F338" s="77"/>
      <c r="G338" s="77"/>
      <c r="H338" s="77"/>
      <c r="I338" s="22" t="s">
        <v>359</v>
      </c>
      <c r="J338" s="61" t="s">
        <v>236</v>
      </c>
      <c r="K338" s="61"/>
      <c r="L338" s="61"/>
      <c r="M338" s="18" t="s">
        <v>14</v>
      </c>
      <c r="N338" s="61" t="s">
        <v>16</v>
      </c>
      <c r="O338" s="61"/>
      <c r="P338" s="61" t="s">
        <v>17</v>
      </c>
      <c r="Q338" s="61"/>
      <c r="R338" s="78">
        <f>R339</f>
        <v>18348885.66</v>
      </c>
      <c r="S338" s="78"/>
      <c r="T338" s="19">
        <f>T339</f>
        <v>6973988.88</v>
      </c>
      <c r="U338" s="20">
        <f t="shared" si="12"/>
        <v>-11374896.780000001</v>
      </c>
      <c r="V338" s="21">
        <f t="shared" si="11"/>
        <v>0.38007697084314385</v>
      </c>
    </row>
    <row r="339" spans="1:22" s="16" customFormat="1" ht="20.25" customHeight="1">
      <c r="A339" s="69" t="s">
        <v>317</v>
      </c>
      <c r="B339" s="69"/>
      <c r="C339" s="69"/>
      <c r="D339" s="69"/>
      <c r="E339" s="69"/>
      <c r="F339" s="69"/>
      <c r="G339" s="69"/>
      <c r="H339" s="69"/>
      <c r="I339" s="23" t="s">
        <v>359</v>
      </c>
      <c r="J339" s="66" t="s">
        <v>236</v>
      </c>
      <c r="K339" s="66"/>
      <c r="L339" s="66"/>
      <c r="M339" s="24" t="s">
        <v>14</v>
      </c>
      <c r="N339" s="66" t="s">
        <v>237</v>
      </c>
      <c r="O339" s="66"/>
      <c r="P339" s="66" t="s">
        <v>17</v>
      </c>
      <c r="Q339" s="66"/>
      <c r="R339" s="68">
        <f>R340+R353</f>
        <v>18348885.66</v>
      </c>
      <c r="S339" s="68"/>
      <c r="T339" s="26">
        <f>T340+T353</f>
        <v>6973988.88</v>
      </c>
      <c r="U339" s="25">
        <f t="shared" si="12"/>
        <v>-11374896.780000001</v>
      </c>
      <c r="V339" s="27">
        <f t="shared" si="11"/>
        <v>0.38007697084314385</v>
      </c>
    </row>
    <row r="340" spans="1:22" s="16" customFormat="1" ht="17.25" customHeight="1">
      <c r="A340" s="69" t="s">
        <v>238</v>
      </c>
      <c r="B340" s="69"/>
      <c r="C340" s="69"/>
      <c r="D340" s="69"/>
      <c r="E340" s="69"/>
      <c r="F340" s="69"/>
      <c r="G340" s="69"/>
      <c r="H340" s="69"/>
      <c r="I340" s="23" t="s">
        <v>359</v>
      </c>
      <c r="J340" s="66" t="s">
        <v>236</v>
      </c>
      <c r="K340" s="66"/>
      <c r="L340" s="66"/>
      <c r="M340" s="24" t="s">
        <v>14</v>
      </c>
      <c r="N340" s="66" t="s">
        <v>239</v>
      </c>
      <c r="O340" s="66"/>
      <c r="P340" s="66" t="s">
        <v>17</v>
      </c>
      <c r="Q340" s="66"/>
      <c r="R340" s="68">
        <f>R341+R345+R350</f>
        <v>9765334.6</v>
      </c>
      <c r="S340" s="68"/>
      <c r="T340" s="26">
        <f>T341+T345+T350</f>
        <v>3897050.77</v>
      </c>
      <c r="U340" s="25">
        <f t="shared" si="12"/>
        <v>-5868283.83</v>
      </c>
      <c r="V340" s="27">
        <f t="shared" si="11"/>
        <v>0.39906986597264166</v>
      </c>
    </row>
    <row r="341" spans="1:22" s="16" customFormat="1" ht="28.5" customHeight="1">
      <c r="A341" s="69" t="s">
        <v>201</v>
      </c>
      <c r="B341" s="69"/>
      <c r="C341" s="69"/>
      <c r="D341" s="69"/>
      <c r="E341" s="69"/>
      <c r="F341" s="69"/>
      <c r="G341" s="69"/>
      <c r="H341" s="69"/>
      <c r="I341" s="23" t="s">
        <v>359</v>
      </c>
      <c r="J341" s="66" t="s">
        <v>236</v>
      </c>
      <c r="K341" s="66"/>
      <c r="L341" s="66"/>
      <c r="M341" s="24" t="s">
        <v>14</v>
      </c>
      <c r="N341" s="66" t="s">
        <v>240</v>
      </c>
      <c r="O341" s="66"/>
      <c r="P341" s="66" t="s">
        <v>17</v>
      </c>
      <c r="Q341" s="66"/>
      <c r="R341" s="68">
        <f>R342+R343+R344</f>
        <v>1622000</v>
      </c>
      <c r="S341" s="68"/>
      <c r="T341" s="26">
        <f>T342+T343+T344</f>
        <v>734181.3</v>
      </c>
      <c r="U341" s="25">
        <f t="shared" si="12"/>
        <v>-887818.7</v>
      </c>
      <c r="V341" s="27">
        <f t="shared" si="11"/>
        <v>0.4526395191122072</v>
      </c>
    </row>
    <row r="342" spans="1:22" s="33" customFormat="1" ht="19.5" customHeight="1">
      <c r="A342" s="56" t="s">
        <v>56</v>
      </c>
      <c r="B342" s="56"/>
      <c r="C342" s="56"/>
      <c r="D342" s="56"/>
      <c r="E342" s="56"/>
      <c r="F342" s="56"/>
      <c r="G342" s="56"/>
      <c r="H342" s="56"/>
      <c r="I342" s="28" t="s">
        <v>359</v>
      </c>
      <c r="J342" s="57" t="s">
        <v>236</v>
      </c>
      <c r="K342" s="57"/>
      <c r="L342" s="57"/>
      <c r="M342" s="29" t="s">
        <v>14</v>
      </c>
      <c r="N342" s="57" t="s">
        <v>240</v>
      </c>
      <c r="O342" s="57"/>
      <c r="P342" s="57" t="s">
        <v>57</v>
      </c>
      <c r="Q342" s="57"/>
      <c r="R342" s="59">
        <v>223500.27</v>
      </c>
      <c r="S342" s="59"/>
      <c r="T342" s="31">
        <v>223500.27</v>
      </c>
      <c r="U342" s="30">
        <f t="shared" si="12"/>
        <v>0</v>
      </c>
      <c r="V342" s="32">
        <f t="shared" si="11"/>
        <v>1</v>
      </c>
    </row>
    <row r="343" spans="1:22" s="16" customFormat="1" ht="18.75" customHeight="1">
      <c r="A343" s="56" t="s">
        <v>93</v>
      </c>
      <c r="B343" s="56"/>
      <c r="C343" s="56"/>
      <c r="D343" s="56"/>
      <c r="E343" s="56"/>
      <c r="F343" s="56"/>
      <c r="G343" s="56"/>
      <c r="H343" s="56"/>
      <c r="I343" s="28" t="s">
        <v>359</v>
      </c>
      <c r="J343" s="57" t="s">
        <v>236</v>
      </c>
      <c r="K343" s="57"/>
      <c r="L343" s="57"/>
      <c r="M343" s="29" t="s">
        <v>14</v>
      </c>
      <c r="N343" s="57" t="s">
        <v>240</v>
      </c>
      <c r="O343" s="57"/>
      <c r="P343" s="57" t="s">
        <v>105</v>
      </c>
      <c r="Q343" s="57"/>
      <c r="R343" s="59">
        <v>799048.43</v>
      </c>
      <c r="S343" s="59"/>
      <c r="T343" s="31">
        <v>361680.85</v>
      </c>
      <c r="U343" s="30">
        <f t="shared" si="12"/>
        <v>-437367.5800000001</v>
      </c>
      <c r="V343" s="32">
        <f t="shared" si="11"/>
        <v>0.4526394601638851</v>
      </c>
    </row>
    <row r="344" spans="1:30" s="16" customFormat="1" ht="18.75" customHeight="1">
      <c r="A344" s="70" t="s">
        <v>370</v>
      </c>
      <c r="B344" s="71"/>
      <c r="C344" s="71"/>
      <c r="D344" s="71"/>
      <c r="E344" s="71"/>
      <c r="F344" s="71"/>
      <c r="G344" s="71"/>
      <c r="H344" s="72"/>
      <c r="I344" s="28" t="s">
        <v>359</v>
      </c>
      <c r="J344" s="57" t="s">
        <v>236</v>
      </c>
      <c r="K344" s="57"/>
      <c r="L344" s="57"/>
      <c r="M344" s="29" t="s">
        <v>14</v>
      </c>
      <c r="N344" s="57" t="s">
        <v>240</v>
      </c>
      <c r="O344" s="57"/>
      <c r="P344" s="57">
        <v>620</v>
      </c>
      <c r="Q344" s="57"/>
      <c r="R344" s="59">
        <v>599451.3</v>
      </c>
      <c r="S344" s="59"/>
      <c r="T344" s="31">
        <v>149000.18</v>
      </c>
      <c r="U344" s="30">
        <f>T344-R344</f>
        <v>-450451.12000000005</v>
      </c>
      <c r="V344" s="32">
        <f>T344/R344</f>
        <v>0.24856094231508044</v>
      </c>
      <c r="AC344" s="16" t="s">
        <v>295</v>
      </c>
      <c r="AD344" s="16" t="s">
        <v>295</v>
      </c>
    </row>
    <row r="345" spans="1:22" s="16" customFormat="1" ht="19.5" customHeight="1">
      <c r="A345" s="69" t="s">
        <v>204</v>
      </c>
      <c r="B345" s="69"/>
      <c r="C345" s="69"/>
      <c r="D345" s="69"/>
      <c r="E345" s="69"/>
      <c r="F345" s="69"/>
      <c r="G345" s="69"/>
      <c r="H345" s="69"/>
      <c r="I345" s="23" t="s">
        <v>359</v>
      </c>
      <c r="J345" s="66" t="s">
        <v>236</v>
      </c>
      <c r="K345" s="66"/>
      <c r="L345" s="66"/>
      <c r="M345" s="24" t="s">
        <v>14</v>
      </c>
      <c r="N345" s="66" t="s">
        <v>243</v>
      </c>
      <c r="O345" s="66"/>
      <c r="P345" s="66" t="s">
        <v>17</v>
      </c>
      <c r="Q345" s="66"/>
      <c r="R345" s="68">
        <f>R346+R347+R349+R348</f>
        <v>7937596.699999999</v>
      </c>
      <c r="S345" s="68"/>
      <c r="T345" s="26">
        <f>T346+T347+T349+T348</f>
        <v>3069744.3699999996</v>
      </c>
      <c r="U345" s="25">
        <f t="shared" si="12"/>
        <v>-4867852.33</v>
      </c>
      <c r="V345" s="27">
        <f t="shared" si="11"/>
        <v>0.38673473672453024</v>
      </c>
    </row>
    <row r="346" spans="1:22" s="16" customFormat="1" ht="16.5" customHeight="1">
      <c r="A346" s="56" t="s">
        <v>56</v>
      </c>
      <c r="B346" s="56"/>
      <c r="C346" s="56"/>
      <c r="D346" s="56"/>
      <c r="E346" s="56"/>
      <c r="F346" s="56"/>
      <c r="G346" s="56"/>
      <c r="H346" s="56"/>
      <c r="I346" s="28" t="s">
        <v>359</v>
      </c>
      <c r="J346" s="57" t="s">
        <v>236</v>
      </c>
      <c r="K346" s="57"/>
      <c r="L346" s="57"/>
      <c r="M346" s="29" t="s">
        <v>14</v>
      </c>
      <c r="N346" s="57" t="s">
        <v>243</v>
      </c>
      <c r="O346" s="57"/>
      <c r="P346" s="57" t="s">
        <v>57</v>
      </c>
      <c r="Q346" s="57"/>
      <c r="R346" s="59">
        <v>1455306.38</v>
      </c>
      <c r="S346" s="59"/>
      <c r="T346" s="31">
        <v>1455306.38</v>
      </c>
      <c r="U346" s="30">
        <f t="shared" si="12"/>
        <v>0</v>
      </c>
      <c r="V346" s="32">
        <f t="shared" si="11"/>
        <v>1</v>
      </c>
    </row>
    <row r="347" spans="1:28" s="16" customFormat="1" ht="26.25" customHeight="1">
      <c r="A347" s="56" t="s">
        <v>24</v>
      </c>
      <c r="B347" s="56"/>
      <c r="C347" s="56"/>
      <c r="D347" s="56"/>
      <c r="E347" s="56"/>
      <c r="F347" s="56"/>
      <c r="G347" s="56"/>
      <c r="H347" s="56"/>
      <c r="I347" s="28" t="s">
        <v>359</v>
      </c>
      <c r="J347" s="57" t="s">
        <v>236</v>
      </c>
      <c r="K347" s="57"/>
      <c r="L347" s="57"/>
      <c r="M347" s="29" t="s">
        <v>14</v>
      </c>
      <c r="N347" s="57" t="s">
        <v>243</v>
      </c>
      <c r="O347" s="57"/>
      <c r="P347" s="57" t="s">
        <v>25</v>
      </c>
      <c r="Q347" s="57"/>
      <c r="R347" s="59">
        <v>798083.26</v>
      </c>
      <c r="S347" s="59"/>
      <c r="T347" s="31">
        <v>798083.26</v>
      </c>
      <c r="U347" s="30">
        <f t="shared" si="12"/>
        <v>0</v>
      </c>
      <c r="V347" s="32">
        <f t="shared" si="11"/>
        <v>1</v>
      </c>
      <c r="AB347" s="16" t="s">
        <v>295</v>
      </c>
    </row>
    <row r="348" spans="1:22" s="16" customFormat="1" ht="18" customHeight="1">
      <c r="A348" s="70" t="s">
        <v>370</v>
      </c>
      <c r="B348" s="71"/>
      <c r="C348" s="71"/>
      <c r="D348" s="71"/>
      <c r="E348" s="71"/>
      <c r="F348" s="71"/>
      <c r="G348" s="71"/>
      <c r="H348" s="72"/>
      <c r="I348" s="28" t="s">
        <v>359</v>
      </c>
      <c r="J348" s="57" t="s">
        <v>236</v>
      </c>
      <c r="K348" s="57"/>
      <c r="L348" s="57"/>
      <c r="M348" s="29" t="s">
        <v>14</v>
      </c>
      <c r="N348" s="57" t="s">
        <v>243</v>
      </c>
      <c r="O348" s="57"/>
      <c r="P348" s="57">
        <v>620</v>
      </c>
      <c r="Q348" s="57"/>
      <c r="R348" s="59">
        <v>5679161.06</v>
      </c>
      <c r="S348" s="59"/>
      <c r="T348" s="31">
        <v>811308.73</v>
      </c>
      <c r="U348" s="30">
        <f t="shared" si="12"/>
        <v>-4867852.33</v>
      </c>
      <c r="V348" s="32">
        <f t="shared" si="11"/>
        <v>0.1428571441148739</v>
      </c>
    </row>
    <row r="349" spans="1:28" s="16" customFormat="1" ht="19.5" customHeight="1">
      <c r="A349" s="56" t="s">
        <v>36</v>
      </c>
      <c r="B349" s="56"/>
      <c r="C349" s="56"/>
      <c r="D349" s="56"/>
      <c r="E349" s="56"/>
      <c r="F349" s="56"/>
      <c r="G349" s="56"/>
      <c r="H349" s="56"/>
      <c r="I349" s="28" t="s">
        <v>359</v>
      </c>
      <c r="J349" s="57" t="s">
        <v>236</v>
      </c>
      <c r="K349" s="57"/>
      <c r="L349" s="57"/>
      <c r="M349" s="29" t="s">
        <v>14</v>
      </c>
      <c r="N349" s="57" t="s">
        <v>243</v>
      </c>
      <c r="O349" s="57"/>
      <c r="P349" s="57" t="s">
        <v>37</v>
      </c>
      <c r="Q349" s="57"/>
      <c r="R349" s="59">
        <v>5046</v>
      </c>
      <c r="S349" s="59"/>
      <c r="T349" s="31">
        <v>5046</v>
      </c>
      <c r="U349" s="30">
        <f t="shared" si="12"/>
        <v>0</v>
      </c>
      <c r="V349" s="32">
        <f aca="true" t="shared" si="13" ref="V349:V417">T349/R349</f>
        <v>1</v>
      </c>
      <c r="AB349" s="16" t="s">
        <v>295</v>
      </c>
    </row>
    <row r="350" spans="1:22" s="16" customFormat="1" ht="26.25" customHeight="1">
      <c r="A350" s="69" t="s">
        <v>206</v>
      </c>
      <c r="B350" s="69"/>
      <c r="C350" s="69"/>
      <c r="D350" s="69"/>
      <c r="E350" s="69"/>
      <c r="F350" s="69"/>
      <c r="G350" s="69"/>
      <c r="H350" s="69"/>
      <c r="I350" s="23" t="s">
        <v>359</v>
      </c>
      <c r="J350" s="66" t="s">
        <v>236</v>
      </c>
      <c r="K350" s="66"/>
      <c r="L350" s="66"/>
      <c r="M350" s="24" t="s">
        <v>14</v>
      </c>
      <c r="N350" s="66" t="s">
        <v>244</v>
      </c>
      <c r="O350" s="66"/>
      <c r="P350" s="66" t="s">
        <v>17</v>
      </c>
      <c r="Q350" s="66"/>
      <c r="R350" s="68">
        <f>R351+R352</f>
        <v>205737.9</v>
      </c>
      <c r="S350" s="68"/>
      <c r="T350" s="26">
        <f>T351+T352</f>
        <v>93125.1</v>
      </c>
      <c r="U350" s="25">
        <f t="shared" si="12"/>
        <v>-112612.79999999999</v>
      </c>
      <c r="V350" s="27">
        <f t="shared" si="13"/>
        <v>0.45263949909083356</v>
      </c>
    </row>
    <row r="351" spans="1:30" s="16" customFormat="1" ht="20.25" customHeight="1">
      <c r="A351" s="56" t="s">
        <v>56</v>
      </c>
      <c r="B351" s="56"/>
      <c r="C351" s="56"/>
      <c r="D351" s="56"/>
      <c r="E351" s="56"/>
      <c r="F351" s="56"/>
      <c r="G351" s="56"/>
      <c r="H351" s="56"/>
      <c r="I351" s="28" t="s">
        <v>359</v>
      </c>
      <c r="J351" s="57" t="s">
        <v>236</v>
      </c>
      <c r="K351" s="57"/>
      <c r="L351" s="57"/>
      <c r="M351" s="29" t="s">
        <v>14</v>
      </c>
      <c r="N351" s="57" t="s">
        <v>244</v>
      </c>
      <c r="O351" s="57"/>
      <c r="P351" s="57" t="s">
        <v>57</v>
      </c>
      <c r="Q351" s="57"/>
      <c r="R351" s="59">
        <v>55875.06</v>
      </c>
      <c r="S351" s="59"/>
      <c r="T351" s="31">
        <v>55875.06</v>
      </c>
      <c r="U351" s="30">
        <f t="shared" si="12"/>
        <v>0</v>
      </c>
      <c r="V351" s="32">
        <f t="shared" si="13"/>
        <v>1</v>
      </c>
      <c r="AC351" s="16" t="s">
        <v>295</v>
      </c>
      <c r="AD351" s="16" t="s">
        <v>295</v>
      </c>
    </row>
    <row r="352" spans="1:22" s="16" customFormat="1" ht="18" customHeight="1">
      <c r="A352" s="70" t="s">
        <v>370</v>
      </c>
      <c r="B352" s="71"/>
      <c r="C352" s="71"/>
      <c r="D352" s="71"/>
      <c r="E352" s="71"/>
      <c r="F352" s="71"/>
      <c r="G352" s="71"/>
      <c r="H352" s="72"/>
      <c r="I352" s="28" t="s">
        <v>359</v>
      </c>
      <c r="J352" s="57" t="s">
        <v>236</v>
      </c>
      <c r="K352" s="57"/>
      <c r="L352" s="57"/>
      <c r="M352" s="29" t="s">
        <v>14</v>
      </c>
      <c r="N352" s="57" t="s">
        <v>244</v>
      </c>
      <c r="O352" s="57"/>
      <c r="P352" s="57">
        <v>620</v>
      </c>
      <c r="Q352" s="57"/>
      <c r="R352" s="59">
        <v>149862.84</v>
      </c>
      <c r="S352" s="59"/>
      <c r="T352" s="31">
        <v>37250.04</v>
      </c>
      <c r="U352" s="30">
        <f t="shared" si="12"/>
        <v>-112612.79999999999</v>
      </c>
      <c r="V352" s="32">
        <f t="shared" si="13"/>
        <v>0.24856088407239582</v>
      </c>
    </row>
    <row r="353" spans="1:22" s="16" customFormat="1" ht="20.25" customHeight="1">
      <c r="A353" s="69" t="s">
        <v>207</v>
      </c>
      <c r="B353" s="69"/>
      <c r="C353" s="69"/>
      <c r="D353" s="69"/>
      <c r="E353" s="69"/>
      <c r="F353" s="69"/>
      <c r="G353" s="69"/>
      <c r="H353" s="69"/>
      <c r="I353" s="23" t="s">
        <v>359</v>
      </c>
      <c r="J353" s="66" t="s">
        <v>236</v>
      </c>
      <c r="K353" s="66"/>
      <c r="L353" s="66"/>
      <c r="M353" s="24" t="s">
        <v>14</v>
      </c>
      <c r="N353" s="66" t="s">
        <v>246</v>
      </c>
      <c r="O353" s="66"/>
      <c r="P353" s="66" t="s">
        <v>17</v>
      </c>
      <c r="Q353" s="66"/>
      <c r="R353" s="68">
        <f>R354</f>
        <v>8583551.06</v>
      </c>
      <c r="S353" s="68"/>
      <c r="T353" s="26">
        <f>T354</f>
        <v>3076938.11</v>
      </c>
      <c r="U353" s="25">
        <f t="shared" si="12"/>
        <v>-5506612.950000001</v>
      </c>
      <c r="V353" s="27">
        <f t="shared" si="13"/>
        <v>0.35846913340316283</v>
      </c>
    </row>
    <row r="354" spans="1:22" s="33" customFormat="1" ht="23.25" customHeight="1">
      <c r="A354" s="69" t="s">
        <v>208</v>
      </c>
      <c r="B354" s="69"/>
      <c r="C354" s="69"/>
      <c r="D354" s="69"/>
      <c r="E354" s="69"/>
      <c r="F354" s="69"/>
      <c r="G354" s="69"/>
      <c r="H354" s="69"/>
      <c r="I354" s="23" t="s">
        <v>359</v>
      </c>
      <c r="J354" s="66" t="s">
        <v>236</v>
      </c>
      <c r="K354" s="66"/>
      <c r="L354" s="66"/>
      <c r="M354" s="24" t="s">
        <v>14</v>
      </c>
      <c r="N354" s="66" t="s">
        <v>248</v>
      </c>
      <c r="O354" s="66"/>
      <c r="P354" s="66" t="s">
        <v>17</v>
      </c>
      <c r="Q354" s="66"/>
      <c r="R354" s="68">
        <f>R355+R356+R357</f>
        <v>8583551.06</v>
      </c>
      <c r="S354" s="68"/>
      <c r="T354" s="26">
        <f>T355+T356+T357</f>
        <v>3076938.11</v>
      </c>
      <c r="U354" s="25">
        <f t="shared" si="12"/>
        <v>-5506612.950000001</v>
      </c>
      <c r="V354" s="27">
        <f t="shared" si="13"/>
        <v>0.35846913340316283</v>
      </c>
    </row>
    <row r="355" spans="1:22" s="16" customFormat="1" ht="19.5" customHeight="1">
      <c r="A355" s="56" t="s">
        <v>56</v>
      </c>
      <c r="B355" s="56"/>
      <c r="C355" s="56"/>
      <c r="D355" s="56"/>
      <c r="E355" s="56"/>
      <c r="F355" s="56"/>
      <c r="G355" s="56"/>
      <c r="H355" s="56"/>
      <c r="I355" s="28" t="s">
        <v>359</v>
      </c>
      <c r="J355" s="57" t="s">
        <v>236</v>
      </c>
      <c r="K355" s="57"/>
      <c r="L355" s="57"/>
      <c r="M355" s="29" t="s">
        <v>14</v>
      </c>
      <c r="N355" s="57" t="s">
        <v>248</v>
      </c>
      <c r="O355" s="57"/>
      <c r="P355" s="57" t="s">
        <v>57</v>
      </c>
      <c r="Q355" s="57"/>
      <c r="R355" s="59">
        <v>1933032.71</v>
      </c>
      <c r="S355" s="59"/>
      <c r="T355" s="31">
        <v>1933032.71</v>
      </c>
      <c r="U355" s="30">
        <f t="shared" si="12"/>
        <v>0</v>
      </c>
      <c r="V355" s="32">
        <f t="shared" si="13"/>
        <v>1</v>
      </c>
    </row>
    <row r="356" spans="1:22" s="16" customFormat="1" ht="27" customHeight="1">
      <c r="A356" s="56" t="s">
        <v>24</v>
      </c>
      <c r="B356" s="56"/>
      <c r="C356" s="56"/>
      <c r="D356" s="56"/>
      <c r="E356" s="56"/>
      <c r="F356" s="56"/>
      <c r="G356" s="56"/>
      <c r="H356" s="56"/>
      <c r="I356" s="28" t="s">
        <v>359</v>
      </c>
      <c r="J356" s="57" t="s">
        <v>236</v>
      </c>
      <c r="K356" s="57"/>
      <c r="L356" s="57"/>
      <c r="M356" s="29" t="s">
        <v>14</v>
      </c>
      <c r="N356" s="57" t="s">
        <v>248</v>
      </c>
      <c r="O356" s="57"/>
      <c r="P356" s="57" t="s">
        <v>25</v>
      </c>
      <c r="Q356" s="57"/>
      <c r="R356" s="59">
        <v>226136.57</v>
      </c>
      <c r="S356" s="59"/>
      <c r="T356" s="31">
        <v>226136.57</v>
      </c>
      <c r="U356" s="30">
        <f t="shared" si="12"/>
        <v>0</v>
      </c>
      <c r="V356" s="32">
        <f t="shared" si="13"/>
        <v>1</v>
      </c>
    </row>
    <row r="357" spans="1:22" s="16" customFormat="1" ht="24" customHeight="1">
      <c r="A357" s="70" t="s">
        <v>370</v>
      </c>
      <c r="B357" s="71"/>
      <c r="C357" s="71"/>
      <c r="D357" s="71"/>
      <c r="E357" s="71"/>
      <c r="F357" s="71"/>
      <c r="G357" s="71"/>
      <c r="H357" s="72"/>
      <c r="I357" s="28" t="s">
        <v>359</v>
      </c>
      <c r="J357" s="57" t="s">
        <v>236</v>
      </c>
      <c r="K357" s="57"/>
      <c r="L357" s="57"/>
      <c r="M357" s="29" t="s">
        <v>14</v>
      </c>
      <c r="N357" s="57" t="s">
        <v>248</v>
      </c>
      <c r="O357" s="57"/>
      <c r="P357" s="57">
        <v>620</v>
      </c>
      <c r="Q357" s="57"/>
      <c r="R357" s="59">
        <v>6424381.78</v>
      </c>
      <c r="S357" s="59"/>
      <c r="T357" s="31">
        <v>917768.83</v>
      </c>
      <c r="U357" s="30">
        <f t="shared" si="12"/>
        <v>-5506612.95</v>
      </c>
      <c r="V357" s="32">
        <f t="shared" si="13"/>
        <v>0.14285714352424428</v>
      </c>
    </row>
    <row r="358" spans="1:22" s="16" customFormat="1" ht="19.5" customHeight="1">
      <c r="A358" s="77" t="s">
        <v>209</v>
      </c>
      <c r="B358" s="77"/>
      <c r="C358" s="77"/>
      <c r="D358" s="77"/>
      <c r="E358" s="77"/>
      <c r="F358" s="77"/>
      <c r="G358" s="77"/>
      <c r="H358" s="77"/>
      <c r="I358" s="22" t="s">
        <v>359</v>
      </c>
      <c r="J358" s="61" t="s">
        <v>251</v>
      </c>
      <c r="K358" s="61"/>
      <c r="L358" s="61"/>
      <c r="M358" s="18" t="s">
        <v>15</v>
      </c>
      <c r="N358" s="61" t="s">
        <v>16</v>
      </c>
      <c r="O358" s="61"/>
      <c r="P358" s="61" t="s">
        <v>17</v>
      </c>
      <c r="Q358" s="61"/>
      <c r="R358" s="62">
        <f>R359+R365+R385+R403</f>
        <v>38824367.82</v>
      </c>
      <c r="S358" s="62"/>
      <c r="T358" s="19">
        <f>T359+T365+T385+T403</f>
        <v>14665337.96</v>
      </c>
      <c r="U358" s="20">
        <f t="shared" si="12"/>
        <v>-24159029.86</v>
      </c>
      <c r="V358" s="21">
        <f t="shared" si="13"/>
        <v>0.37773539618191265</v>
      </c>
    </row>
    <row r="359" spans="1:22" s="16" customFormat="1" ht="22.5" customHeight="1">
      <c r="A359" s="77" t="s">
        <v>210</v>
      </c>
      <c r="B359" s="77"/>
      <c r="C359" s="77"/>
      <c r="D359" s="77"/>
      <c r="E359" s="77"/>
      <c r="F359" s="77"/>
      <c r="G359" s="77"/>
      <c r="H359" s="77"/>
      <c r="I359" s="22" t="s">
        <v>359</v>
      </c>
      <c r="J359" s="61" t="s">
        <v>251</v>
      </c>
      <c r="K359" s="61"/>
      <c r="L359" s="61"/>
      <c r="M359" s="18" t="s">
        <v>14</v>
      </c>
      <c r="N359" s="61" t="s">
        <v>16</v>
      </c>
      <c r="O359" s="61"/>
      <c r="P359" s="61" t="s">
        <v>17</v>
      </c>
      <c r="Q359" s="61"/>
      <c r="R359" s="78">
        <f>R360</f>
        <v>2122654.64</v>
      </c>
      <c r="S359" s="78"/>
      <c r="T359" s="19">
        <f>T360</f>
        <v>1301106.1</v>
      </c>
      <c r="U359" s="20">
        <f t="shared" si="12"/>
        <v>-821548.54</v>
      </c>
      <c r="V359" s="21">
        <f t="shared" si="13"/>
        <v>0.6129617486903098</v>
      </c>
    </row>
    <row r="360" spans="1:22" s="16" customFormat="1" ht="24.75" customHeight="1">
      <c r="A360" s="69" t="s">
        <v>312</v>
      </c>
      <c r="B360" s="69"/>
      <c r="C360" s="69"/>
      <c r="D360" s="69"/>
      <c r="E360" s="69"/>
      <c r="F360" s="69"/>
      <c r="G360" s="69"/>
      <c r="H360" s="69"/>
      <c r="I360" s="23" t="s">
        <v>359</v>
      </c>
      <c r="J360" s="66" t="s">
        <v>251</v>
      </c>
      <c r="K360" s="66"/>
      <c r="L360" s="66"/>
      <c r="M360" s="24" t="s">
        <v>14</v>
      </c>
      <c r="N360" s="66" t="s">
        <v>253</v>
      </c>
      <c r="O360" s="66"/>
      <c r="P360" s="66" t="s">
        <v>17</v>
      </c>
      <c r="Q360" s="66"/>
      <c r="R360" s="68">
        <f>R361</f>
        <v>2122654.64</v>
      </c>
      <c r="S360" s="68"/>
      <c r="T360" s="26">
        <f>T361</f>
        <v>1301106.1</v>
      </c>
      <c r="U360" s="25">
        <f t="shared" si="12"/>
        <v>-821548.54</v>
      </c>
      <c r="V360" s="27">
        <f t="shared" si="13"/>
        <v>0.6129617486903098</v>
      </c>
    </row>
    <row r="361" spans="1:22" s="16" customFormat="1" ht="19.5" customHeight="1">
      <c r="A361" s="69" t="s">
        <v>255</v>
      </c>
      <c r="B361" s="69"/>
      <c r="C361" s="69"/>
      <c r="D361" s="69"/>
      <c r="E361" s="69"/>
      <c r="F361" s="69"/>
      <c r="G361" s="69"/>
      <c r="H361" s="69"/>
      <c r="I361" s="23" t="s">
        <v>359</v>
      </c>
      <c r="J361" s="66" t="s">
        <v>251</v>
      </c>
      <c r="K361" s="66"/>
      <c r="L361" s="66"/>
      <c r="M361" s="24" t="s">
        <v>14</v>
      </c>
      <c r="N361" s="66" t="s">
        <v>256</v>
      </c>
      <c r="O361" s="66"/>
      <c r="P361" s="66" t="s">
        <v>17</v>
      </c>
      <c r="Q361" s="66"/>
      <c r="R361" s="68">
        <f>R362</f>
        <v>2122654.64</v>
      </c>
      <c r="S361" s="68"/>
      <c r="T361" s="26">
        <f>T362</f>
        <v>1301106.1</v>
      </c>
      <c r="U361" s="25">
        <f t="shared" si="12"/>
        <v>-821548.54</v>
      </c>
      <c r="V361" s="27">
        <f t="shared" si="13"/>
        <v>0.6129617486903098</v>
      </c>
    </row>
    <row r="362" spans="1:22" s="16" customFormat="1" ht="19.5" customHeight="1">
      <c r="A362" s="69" t="s">
        <v>211</v>
      </c>
      <c r="B362" s="69"/>
      <c r="C362" s="69"/>
      <c r="D362" s="69"/>
      <c r="E362" s="69"/>
      <c r="F362" s="69"/>
      <c r="G362" s="69"/>
      <c r="H362" s="69"/>
      <c r="I362" s="23" t="s">
        <v>359</v>
      </c>
      <c r="J362" s="66" t="s">
        <v>251</v>
      </c>
      <c r="K362" s="66"/>
      <c r="L362" s="66"/>
      <c r="M362" s="24" t="s">
        <v>14</v>
      </c>
      <c r="N362" s="66" t="s">
        <v>258</v>
      </c>
      <c r="O362" s="66"/>
      <c r="P362" s="66" t="s">
        <v>17</v>
      </c>
      <c r="Q362" s="66"/>
      <c r="R362" s="68">
        <f>R363</f>
        <v>2122654.64</v>
      </c>
      <c r="S362" s="68"/>
      <c r="T362" s="26">
        <f>T363</f>
        <v>1301106.1</v>
      </c>
      <c r="U362" s="25">
        <f t="shared" si="12"/>
        <v>-821548.54</v>
      </c>
      <c r="V362" s="27">
        <f t="shared" si="13"/>
        <v>0.6129617486903098</v>
      </c>
    </row>
    <row r="363" spans="1:22" s="16" customFormat="1" ht="15.75" customHeight="1">
      <c r="A363" s="69" t="s">
        <v>212</v>
      </c>
      <c r="B363" s="69"/>
      <c r="C363" s="69"/>
      <c r="D363" s="69"/>
      <c r="E363" s="69"/>
      <c r="F363" s="69"/>
      <c r="G363" s="69"/>
      <c r="H363" s="69"/>
      <c r="I363" s="23" t="s">
        <v>359</v>
      </c>
      <c r="J363" s="66" t="s">
        <v>251</v>
      </c>
      <c r="K363" s="66"/>
      <c r="L363" s="66"/>
      <c r="M363" s="24" t="s">
        <v>14</v>
      </c>
      <c r="N363" s="66" t="s">
        <v>259</v>
      </c>
      <c r="O363" s="66"/>
      <c r="P363" s="66" t="s">
        <v>17</v>
      </c>
      <c r="Q363" s="66"/>
      <c r="R363" s="68">
        <f>R364</f>
        <v>2122654.64</v>
      </c>
      <c r="S363" s="68"/>
      <c r="T363" s="26">
        <f>T364</f>
        <v>1301106.1</v>
      </c>
      <c r="U363" s="25">
        <f t="shared" si="12"/>
        <v>-821548.54</v>
      </c>
      <c r="V363" s="27">
        <f t="shared" si="13"/>
        <v>0.6129617486903098</v>
      </c>
    </row>
    <row r="364" spans="1:22" s="16" customFormat="1" ht="18.75" customHeight="1">
      <c r="A364" s="56" t="s">
        <v>226</v>
      </c>
      <c r="B364" s="56"/>
      <c r="C364" s="56"/>
      <c r="D364" s="56"/>
      <c r="E364" s="56"/>
      <c r="F364" s="56"/>
      <c r="G364" s="56"/>
      <c r="H364" s="56"/>
      <c r="I364" s="28" t="s">
        <v>359</v>
      </c>
      <c r="J364" s="57" t="s">
        <v>251</v>
      </c>
      <c r="K364" s="57"/>
      <c r="L364" s="57"/>
      <c r="M364" s="29" t="s">
        <v>14</v>
      </c>
      <c r="N364" s="57" t="s">
        <v>259</v>
      </c>
      <c r="O364" s="57"/>
      <c r="P364" s="57" t="s">
        <v>260</v>
      </c>
      <c r="Q364" s="57"/>
      <c r="R364" s="59">
        <v>2122654.64</v>
      </c>
      <c r="S364" s="59"/>
      <c r="T364" s="31">
        <v>1301106.1</v>
      </c>
      <c r="U364" s="30">
        <f t="shared" si="12"/>
        <v>-821548.54</v>
      </c>
      <c r="V364" s="32">
        <f t="shared" si="13"/>
        <v>0.6129617486903098</v>
      </c>
    </row>
    <row r="365" spans="1:22" s="44" customFormat="1" ht="25.5" customHeight="1">
      <c r="A365" s="77" t="s">
        <v>215</v>
      </c>
      <c r="B365" s="77"/>
      <c r="C365" s="77"/>
      <c r="D365" s="77"/>
      <c r="E365" s="77"/>
      <c r="F365" s="77"/>
      <c r="G365" s="77"/>
      <c r="H365" s="77"/>
      <c r="I365" s="22" t="s">
        <v>359</v>
      </c>
      <c r="J365" s="61" t="s">
        <v>251</v>
      </c>
      <c r="K365" s="61"/>
      <c r="L365" s="61"/>
      <c r="M365" s="18" t="s">
        <v>19</v>
      </c>
      <c r="N365" s="61" t="s">
        <v>16</v>
      </c>
      <c r="O365" s="61"/>
      <c r="P365" s="61" t="s">
        <v>17</v>
      </c>
      <c r="Q365" s="61"/>
      <c r="R365" s="78">
        <f>R366+R371+R378+R383</f>
        <v>12304524.25</v>
      </c>
      <c r="S365" s="78"/>
      <c r="T365" s="19">
        <f>T366+T371+T378+T383</f>
        <v>3035588.7</v>
      </c>
      <c r="U365" s="20">
        <f t="shared" si="12"/>
        <v>-9268935.55</v>
      </c>
      <c r="V365" s="21">
        <f t="shared" si="13"/>
        <v>0.2467050849202886</v>
      </c>
    </row>
    <row r="366" spans="1:22" ht="29.25" customHeight="1">
      <c r="A366" s="69" t="s">
        <v>311</v>
      </c>
      <c r="B366" s="69"/>
      <c r="C366" s="69"/>
      <c r="D366" s="69"/>
      <c r="E366" s="69"/>
      <c r="F366" s="69"/>
      <c r="G366" s="69"/>
      <c r="H366" s="69"/>
      <c r="I366" s="23" t="s">
        <v>359</v>
      </c>
      <c r="J366" s="66" t="s">
        <v>251</v>
      </c>
      <c r="K366" s="66"/>
      <c r="L366" s="66"/>
      <c r="M366" s="24" t="s">
        <v>19</v>
      </c>
      <c r="N366" s="66" t="s">
        <v>30</v>
      </c>
      <c r="O366" s="66"/>
      <c r="P366" s="66" t="s">
        <v>17</v>
      </c>
      <c r="Q366" s="66"/>
      <c r="R366" s="68">
        <f>R367</f>
        <v>235095.68</v>
      </c>
      <c r="S366" s="68"/>
      <c r="T366" s="26">
        <f>T367</f>
        <v>116196.7</v>
      </c>
      <c r="U366" s="25">
        <f t="shared" si="12"/>
        <v>-118898.98</v>
      </c>
      <c r="V366" s="27">
        <f t="shared" si="13"/>
        <v>0.49425280804819555</v>
      </c>
    </row>
    <row r="367" spans="1:22" ht="17.25" customHeight="1">
      <c r="A367" s="69" t="s">
        <v>31</v>
      </c>
      <c r="B367" s="69"/>
      <c r="C367" s="69"/>
      <c r="D367" s="69"/>
      <c r="E367" s="69"/>
      <c r="F367" s="69"/>
      <c r="G367" s="69"/>
      <c r="H367" s="69"/>
      <c r="I367" s="23" t="s">
        <v>359</v>
      </c>
      <c r="J367" s="66" t="s">
        <v>251</v>
      </c>
      <c r="K367" s="66"/>
      <c r="L367" s="66"/>
      <c r="M367" s="24" t="s">
        <v>19</v>
      </c>
      <c r="N367" s="66" t="s">
        <v>32</v>
      </c>
      <c r="O367" s="66"/>
      <c r="P367" s="66" t="s">
        <v>17</v>
      </c>
      <c r="Q367" s="66"/>
      <c r="R367" s="68">
        <f>R368</f>
        <v>235095.68</v>
      </c>
      <c r="S367" s="68"/>
      <c r="T367" s="26">
        <f>T368</f>
        <v>116196.7</v>
      </c>
      <c r="U367" s="25">
        <f t="shared" si="12"/>
        <v>-118898.98</v>
      </c>
      <c r="V367" s="27">
        <f t="shared" si="13"/>
        <v>0.49425280804819555</v>
      </c>
    </row>
    <row r="368" spans="1:22" ht="31.5" customHeight="1">
      <c r="A368" s="69" t="s">
        <v>33</v>
      </c>
      <c r="B368" s="69"/>
      <c r="C368" s="69"/>
      <c r="D368" s="69"/>
      <c r="E368" s="69"/>
      <c r="F368" s="69"/>
      <c r="G368" s="69"/>
      <c r="H368" s="69"/>
      <c r="I368" s="23" t="s">
        <v>359</v>
      </c>
      <c r="J368" s="66" t="s">
        <v>251</v>
      </c>
      <c r="K368" s="66"/>
      <c r="L368" s="66"/>
      <c r="M368" s="24" t="s">
        <v>19</v>
      </c>
      <c r="N368" s="66" t="s">
        <v>34</v>
      </c>
      <c r="O368" s="66"/>
      <c r="P368" s="66" t="s">
        <v>17</v>
      </c>
      <c r="Q368" s="66"/>
      <c r="R368" s="68">
        <f>R369</f>
        <v>235095.68</v>
      </c>
      <c r="S368" s="68"/>
      <c r="T368" s="26">
        <f>T369</f>
        <v>116196.7</v>
      </c>
      <c r="U368" s="25">
        <f t="shared" si="12"/>
        <v>-118898.98</v>
      </c>
      <c r="V368" s="27">
        <f t="shared" si="13"/>
        <v>0.49425280804819555</v>
      </c>
    </row>
    <row r="369" spans="1:22" ht="40.5" customHeight="1">
      <c r="A369" s="69" t="s">
        <v>151</v>
      </c>
      <c r="B369" s="69"/>
      <c r="C369" s="69"/>
      <c r="D369" s="69"/>
      <c r="E369" s="69"/>
      <c r="F369" s="69"/>
      <c r="G369" s="69"/>
      <c r="H369" s="69"/>
      <c r="I369" s="23" t="s">
        <v>359</v>
      </c>
      <c r="J369" s="66" t="s">
        <v>251</v>
      </c>
      <c r="K369" s="66"/>
      <c r="L369" s="66"/>
      <c r="M369" s="24" t="s">
        <v>19</v>
      </c>
      <c r="N369" s="66" t="s">
        <v>177</v>
      </c>
      <c r="O369" s="66"/>
      <c r="P369" s="66" t="s">
        <v>17</v>
      </c>
      <c r="Q369" s="66"/>
      <c r="R369" s="68">
        <f>R370</f>
        <v>235095.68</v>
      </c>
      <c r="S369" s="68"/>
      <c r="T369" s="26">
        <f>T370</f>
        <v>116196.7</v>
      </c>
      <c r="U369" s="25">
        <f t="shared" si="12"/>
        <v>-118898.98</v>
      </c>
      <c r="V369" s="27">
        <f t="shared" si="13"/>
        <v>0.49425280804819555</v>
      </c>
    </row>
    <row r="370" spans="1:22" ht="21.75" customHeight="1">
      <c r="A370" s="56" t="s">
        <v>216</v>
      </c>
      <c r="B370" s="56"/>
      <c r="C370" s="56"/>
      <c r="D370" s="56"/>
      <c r="E370" s="56"/>
      <c r="F370" s="56"/>
      <c r="G370" s="56"/>
      <c r="H370" s="56"/>
      <c r="I370" s="28" t="s">
        <v>359</v>
      </c>
      <c r="J370" s="57" t="s">
        <v>251</v>
      </c>
      <c r="K370" s="57"/>
      <c r="L370" s="57"/>
      <c r="M370" s="29" t="s">
        <v>19</v>
      </c>
      <c r="N370" s="57" t="s">
        <v>177</v>
      </c>
      <c r="O370" s="57"/>
      <c r="P370" s="57" t="s">
        <v>261</v>
      </c>
      <c r="Q370" s="57"/>
      <c r="R370" s="59">
        <v>235095.68</v>
      </c>
      <c r="S370" s="59"/>
      <c r="T370" s="31">
        <v>116196.7</v>
      </c>
      <c r="U370" s="30">
        <f t="shared" si="12"/>
        <v>-118898.98</v>
      </c>
      <c r="V370" s="32">
        <f t="shared" si="13"/>
        <v>0.49425280804819555</v>
      </c>
    </row>
    <row r="371" spans="1:22" ht="23.25" customHeight="1">
      <c r="A371" s="69" t="s">
        <v>312</v>
      </c>
      <c r="B371" s="69"/>
      <c r="C371" s="69"/>
      <c r="D371" s="69"/>
      <c r="E371" s="69"/>
      <c r="F371" s="69"/>
      <c r="G371" s="69"/>
      <c r="H371" s="69"/>
      <c r="I371" s="23" t="s">
        <v>359</v>
      </c>
      <c r="J371" s="66" t="s">
        <v>251</v>
      </c>
      <c r="K371" s="66"/>
      <c r="L371" s="66"/>
      <c r="M371" s="24" t="s">
        <v>19</v>
      </c>
      <c r="N371" s="66" t="s">
        <v>253</v>
      </c>
      <c r="O371" s="66"/>
      <c r="P371" s="66" t="s">
        <v>17</v>
      </c>
      <c r="Q371" s="66"/>
      <c r="R371" s="68">
        <f>R372</f>
        <v>11970428.57</v>
      </c>
      <c r="S371" s="68"/>
      <c r="T371" s="26">
        <f>T372</f>
        <v>2839392</v>
      </c>
      <c r="U371" s="25">
        <f t="shared" si="12"/>
        <v>-9131036.57</v>
      </c>
      <c r="V371" s="27">
        <f t="shared" si="13"/>
        <v>0.2372005299055053</v>
      </c>
    </row>
    <row r="372" spans="1:22" ht="16.5" customHeight="1">
      <c r="A372" s="69" t="s">
        <v>262</v>
      </c>
      <c r="B372" s="69"/>
      <c r="C372" s="69"/>
      <c r="D372" s="69"/>
      <c r="E372" s="69"/>
      <c r="F372" s="69"/>
      <c r="G372" s="69"/>
      <c r="H372" s="69"/>
      <c r="I372" s="23" t="s">
        <v>359</v>
      </c>
      <c r="J372" s="66" t="s">
        <v>251</v>
      </c>
      <c r="K372" s="66"/>
      <c r="L372" s="66"/>
      <c r="M372" s="24" t="s">
        <v>19</v>
      </c>
      <c r="N372" s="66" t="s">
        <v>263</v>
      </c>
      <c r="O372" s="66"/>
      <c r="P372" s="66" t="s">
        <v>17</v>
      </c>
      <c r="Q372" s="66"/>
      <c r="R372" s="68">
        <f>R373</f>
        <v>11970428.57</v>
      </c>
      <c r="S372" s="68"/>
      <c r="T372" s="26">
        <f>T373</f>
        <v>2839392</v>
      </c>
      <c r="U372" s="25">
        <f t="shared" si="12"/>
        <v>-9131036.57</v>
      </c>
      <c r="V372" s="27">
        <f t="shared" si="13"/>
        <v>0.2372005299055053</v>
      </c>
    </row>
    <row r="373" spans="1:22" ht="42.75" customHeight="1">
      <c r="A373" s="69" t="s">
        <v>217</v>
      </c>
      <c r="B373" s="69"/>
      <c r="C373" s="69"/>
      <c r="D373" s="69"/>
      <c r="E373" s="69"/>
      <c r="F373" s="69"/>
      <c r="G373" s="69"/>
      <c r="H373" s="69"/>
      <c r="I373" s="23" t="s">
        <v>359</v>
      </c>
      <c r="J373" s="66" t="s">
        <v>251</v>
      </c>
      <c r="K373" s="66"/>
      <c r="L373" s="66"/>
      <c r="M373" s="24" t="s">
        <v>19</v>
      </c>
      <c r="N373" s="66" t="s">
        <v>264</v>
      </c>
      <c r="O373" s="66"/>
      <c r="P373" s="66" t="s">
        <v>17</v>
      </c>
      <c r="Q373" s="66"/>
      <c r="R373" s="81">
        <f>R374+R376</f>
        <v>11970428.57</v>
      </c>
      <c r="S373" s="81"/>
      <c r="T373" s="26">
        <f>T374+T376</f>
        <v>2839392</v>
      </c>
      <c r="U373" s="25">
        <f t="shared" si="12"/>
        <v>-9131036.57</v>
      </c>
      <c r="V373" s="27">
        <f t="shared" si="13"/>
        <v>0.2372005299055053</v>
      </c>
    </row>
    <row r="374" spans="1:22" ht="39.75" customHeight="1">
      <c r="A374" s="69" t="s">
        <v>218</v>
      </c>
      <c r="B374" s="69"/>
      <c r="C374" s="69"/>
      <c r="D374" s="69"/>
      <c r="E374" s="69"/>
      <c r="F374" s="69"/>
      <c r="G374" s="69"/>
      <c r="H374" s="69"/>
      <c r="I374" s="23" t="s">
        <v>359</v>
      </c>
      <c r="J374" s="66" t="s">
        <v>251</v>
      </c>
      <c r="K374" s="66"/>
      <c r="L374" s="66"/>
      <c r="M374" s="24" t="s">
        <v>19</v>
      </c>
      <c r="N374" s="66" t="s">
        <v>265</v>
      </c>
      <c r="O374" s="66"/>
      <c r="P374" s="66" t="s">
        <v>17</v>
      </c>
      <c r="Q374" s="66"/>
      <c r="R374" s="68">
        <f>R375</f>
        <v>8379300</v>
      </c>
      <c r="S374" s="68"/>
      <c r="T374" s="26">
        <f>T375</f>
        <v>1987574.4</v>
      </c>
      <c r="U374" s="25">
        <f t="shared" si="12"/>
        <v>-6391725.6</v>
      </c>
      <c r="V374" s="27">
        <f t="shared" si="13"/>
        <v>0.23720052987719736</v>
      </c>
    </row>
    <row r="375" spans="1:22" ht="17.25" customHeight="1">
      <c r="A375" s="56" t="s">
        <v>216</v>
      </c>
      <c r="B375" s="56"/>
      <c r="C375" s="56"/>
      <c r="D375" s="56"/>
      <c r="E375" s="56"/>
      <c r="F375" s="56"/>
      <c r="G375" s="56"/>
      <c r="H375" s="56"/>
      <c r="I375" s="28" t="s">
        <v>359</v>
      </c>
      <c r="J375" s="57" t="s">
        <v>251</v>
      </c>
      <c r="K375" s="57"/>
      <c r="L375" s="57"/>
      <c r="M375" s="29" t="s">
        <v>19</v>
      </c>
      <c r="N375" s="57" t="s">
        <v>265</v>
      </c>
      <c r="O375" s="57"/>
      <c r="P375" s="57" t="s">
        <v>261</v>
      </c>
      <c r="Q375" s="57"/>
      <c r="R375" s="59">
        <v>8379300</v>
      </c>
      <c r="S375" s="59"/>
      <c r="T375" s="31">
        <v>1987574.4</v>
      </c>
      <c r="U375" s="30">
        <f t="shared" si="12"/>
        <v>-6391725.6</v>
      </c>
      <c r="V375" s="32">
        <f t="shared" si="13"/>
        <v>0.23720052987719736</v>
      </c>
    </row>
    <row r="376" spans="1:22" ht="26.25" customHeight="1">
      <c r="A376" s="69" t="s">
        <v>266</v>
      </c>
      <c r="B376" s="69"/>
      <c r="C376" s="69"/>
      <c r="D376" s="69"/>
      <c r="E376" s="69"/>
      <c r="F376" s="69"/>
      <c r="G376" s="69"/>
      <c r="H376" s="69"/>
      <c r="I376" s="23" t="s">
        <v>359</v>
      </c>
      <c r="J376" s="66" t="s">
        <v>251</v>
      </c>
      <c r="K376" s="66"/>
      <c r="L376" s="66"/>
      <c r="M376" s="24" t="s">
        <v>19</v>
      </c>
      <c r="N376" s="66" t="s">
        <v>267</v>
      </c>
      <c r="O376" s="66"/>
      <c r="P376" s="66" t="s">
        <v>17</v>
      </c>
      <c r="Q376" s="66"/>
      <c r="R376" s="68">
        <f>R377</f>
        <v>3591128.57</v>
      </c>
      <c r="S376" s="68"/>
      <c r="T376" s="26">
        <f>T377</f>
        <v>851817.6</v>
      </c>
      <c r="U376" s="25">
        <f t="shared" si="12"/>
        <v>-2739310.9699999997</v>
      </c>
      <c r="V376" s="27">
        <f t="shared" si="13"/>
        <v>0.2372005299715571</v>
      </c>
    </row>
    <row r="377" spans="1:22" ht="16.5" customHeight="1">
      <c r="A377" s="56" t="s">
        <v>216</v>
      </c>
      <c r="B377" s="56"/>
      <c r="C377" s="56"/>
      <c r="D377" s="56"/>
      <c r="E377" s="56"/>
      <c r="F377" s="56"/>
      <c r="G377" s="56"/>
      <c r="H377" s="56"/>
      <c r="I377" s="28" t="s">
        <v>359</v>
      </c>
      <c r="J377" s="57" t="s">
        <v>251</v>
      </c>
      <c r="K377" s="57"/>
      <c r="L377" s="57"/>
      <c r="M377" s="29" t="s">
        <v>19</v>
      </c>
      <c r="N377" s="57" t="s">
        <v>267</v>
      </c>
      <c r="O377" s="57"/>
      <c r="P377" s="57" t="s">
        <v>261</v>
      </c>
      <c r="Q377" s="57"/>
      <c r="R377" s="59">
        <v>3591128.57</v>
      </c>
      <c r="S377" s="59"/>
      <c r="T377" s="31">
        <v>851817.6</v>
      </c>
      <c r="U377" s="30">
        <f t="shared" si="12"/>
        <v>-2739310.9699999997</v>
      </c>
      <c r="V377" s="32">
        <f t="shared" si="13"/>
        <v>0.2372005299715571</v>
      </c>
    </row>
    <row r="378" spans="1:22" ht="31.5" customHeight="1">
      <c r="A378" s="63" t="s">
        <v>348</v>
      </c>
      <c r="B378" s="64"/>
      <c r="C378" s="64"/>
      <c r="D378" s="64"/>
      <c r="E378" s="64"/>
      <c r="F378" s="64"/>
      <c r="G378" s="64"/>
      <c r="H378" s="65"/>
      <c r="I378" s="23" t="s">
        <v>359</v>
      </c>
      <c r="J378" s="66" t="s">
        <v>251</v>
      </c>
      <c r="K378" s="66"/>
      <c r="L378" s="66"/>
      <c r="M378" s="24" t="s">
        <v>19</v>
      </c>
      <c r="N378" s="67" t="s">
        <v>121</v>
      </c>
      <c r="O378" s="67"/>
      <c r="P378" s="66" t="s">
        <v>17</v>
      </c>
      <c r="Q378" s="66"/>
      <c r="R378" s="75">
        <f>R379</f>
        <v>15000</v>
      </c>
      <c r="S378" s="76"/>
      <c r="T378" s="31">
        <f>T379</f>
        <v>0</v>
      </c>
      <c r="U378" s="30">
        <f t="shared" si="12"/>
        <v>-15000</v>
      </c>
      <c r="V378" s="32">
        <f t="shared" si="13"/>
        <v>0</v>
      </c>
    </row>
    <row r="379" spans="1:28" ht="26.25" customHeight="1">
      <c r="A379" s="63" t="s">
        <v>219</v>
      </c>
      <c r="B379" s="64"/>
      <c r="C379" s="64"/>
      <c r="D379" s="64"/>
      <c r="E379" s="64"/>
      <c r="F379" s="64"/>
      <c r="G379" s="64"/>
      <c r="H379" s="65"/>
      <c r="I379" s="23" t="s">
        <v>359</v>
      </c>
      <c r="J379" s="66" t="s">
        <v>251</v>
      </c>
      <c r="K379" s="66"/>
      <c r="L379" s="66"/>
      <c r="M379" s="24" t="s">
        <v>19</v>
      </c>
      <c r="N379" s="67" t="s">
        <v>123</v>
      </c>
      <c r="O379" s="67"/>
      <c r="P379" s="66" t="s">
        <v>17</v>
      </c>
      <c r="Q379" s="66"/>
      <c r="R379" s="75">
        <f>R380</f>
        <v>15000</v>
      </c>
      <c r="S379" s="76"/>
      <c r="T379" s="31">
        <f>T380</f>
        <v>0</v>
      </c>
      <c r="U379" s="30">
        <f t="shared" si="12"/>
        <v>-15000</v>
      </c>
      <c r="V379" s="32">
        <f t="shared" si="13"/>
        <v>0</v>
      </c>
      <c r="AB379" s="5" t="s">
        <v>295</v>
      </c>
    </row>
    <row r="380" spans="1:28" ht="26.25" customHeight="1">
      <c r="A380" s="63" t="s">
        <v>349</v>
      </c>
      <c r="B380" s="64"/>
      <c r="C380" s="64"/>
      <c r="D380" s="64"/>
      <c r="E380" s="64"/>
      <c r="F380" s="64"/>
      <c r="G380" s="64"/>
      <c r="H380" s="65"/>
      <c r="I380" s="23" t="s">
        <v>359</v>
      </c>
      <c r="J380" s="66" t="s">
        <v>251</v>
      </c>
      <c r="K380" s="66"/>
      <c r="L380" s="66"/>
      <c r="M380" s="24" t="s">
        <v>19</v>
      </c>
      <c r="N380" s="67" t="s">
        <v>347</v>
      </c>
      <c r="O380" s="67"/>
      <c r="P380" s="66" t="s">
        <v>17</v>
      </c>
      <c r="Q380" s="66"/>
      <c r="R380" s="75">
        <f>R381</f>
        <v>15000</v>
      </c>
      <c r="S380" s="76"/>
      <c r="T380" s="31">
        <f>T381</f>
        <v>0</v>
      </c>
      <c r="U380" s="30">
        <f t="shared" si="12"/>
        <v>-15000</v>
      </c>
      <c r="V380" s="32">
        <f t="shared" si="13"/>
        <v>0</v>
      </c>
      <c r="AB380" s="5" t="s">
        <v>295</v>
      </c>
    </row>
    <row r="381" spans="1:22" ht="21" customHeight="1">
      <c r="A381" s="63" t="s">
        <v>221</v>
      </c>
      <c r="B381" s="64"/>
      <c r="C381" s="64"/>
      <c r="D381" s="64"/>
      <c r="E381" s="64"/>
      <c r="F381" s="64"/>
      <c r="G381" s="64"/>
      <c r="H381" s="65"/>
      <c r="I381" s="23" t="s">
        <v>359</v>
      </c>
      <c r="J381" s="66" t="s">
        <v>251</v>
      </c>
      <c r="K381" s="66"/>
      <c r="L381" s="66"/>
      <c r="M381" s="24" t="s">
        <v>19</v>
      </c>
      <c r="N381" s="67" t="s">
        <v>307</v>
      </c>
      <c r="O381" s="67"/>
      <c r="P381" s="66" t="s">
        <v>17</v>
      </c>
      <c r="Q381" s="66"/>
      <c r="R381" s="68">
        <f>R382</f>
        <v>15000</v>
      </c>
      <c r="S381" s="68"/>
      <c r="T381" s="31">
        <f>T382</f>
        <v>0</v>
      </c>
      <c r="U381" s="30">
        <f>T381-R381</f>
        <v>-15000</v>
      </c>
      <c r="V381" s="32">
        <f>T381/R381</f>
        <v>0</v>
      </c>
    </row>
    <row r="382" spans="1:26" ht="19.5" customHeight="1">
      <c r="A382" s="56" t="s">
        <v>216</v>
      </c>
      <c r="B382" s="56"/>
      <c r="C382" s="56"/>
      <c r="D382" s="56"/>
      <c r="E382" s="56"/>
      <c r="F382" s="56"/>
      <c r="G382" s="56"/>
      <c r="H382" s="56"/>
      <c r="I382" s="28" t="s">
        <v>359</v>
      </c>
      <c r="J382" s="57" t="s">
        <v>251</v>
      </c>
      <c r="K382" s="57"/>
      <c r="L382" s="57"/>
      <c r="M382" s="29" t="s">
        <v>19</v>
      </c>
      <c r="N382" s="58" t="s">
        <v>307</v>
      </c>
      <c r="O382" s="58"/>
      <c r="P382" s="57">
        <v>320</v>
      </c>
      <c r="Q382" s="57"/>
      <c r="R382" s="59">
        <v>15000</v>
      </c>
      <c r="S382" s="59"/>
      <c r="T382" s="31">
        <v>0</v>
      </c>
      <c r="U382" s="30">
        <f>T382-R382</f>
        <v>-15000</v>
      </c>
      <c r="V382" s="32">
        <f>T382/R382</f>
        <v>0</v>
      </c>
      <c r="Z382" s="5" t="s">
        <v>295</v>
      </c>
    </row>
    <row r="383" spans="1:27" ht="30.75" customHeight="1">
      <c r="A383" s="63" t="s">
        <v>58</v>
      </c>
      <c r="B383" s="64"/>
      <c r="C383" s="64"/>
      <c r="D383" s="64"/>
      <c r="E383" s="64"/>
      <c r="F383" s="64"/>
      <c r="G383" s="64"/>
      <c r="H383" s="65"/>
      <c r="I383" s="23" t="s">
        <v>359</v>
      </c>
      <c r="J383" s="66" t="s">
        <v>251</v>
      </c>
      <c r="K383" s="66"/>
      <c r="L383" s="66"/>
      <c r="M383" s="24" t="s">
        <v>19</v>
      </c>
      <c r="N383" s="67" t="s">
        <v>64</v>
      </c>
      <c r="O383" s="67"/>
      <c r="P383" s="66" t="s">
        <v>17</v>
      </c>
      <c r="Q383" s="66"/>
      <c r="R383" s="68">
        <f>R384</f>
        <v>84000</v>
      </c>
      <c r="S383" s="68"/>
      <c r="T383" s="25">
        <f>T384</f>
        <v>80000</v>
      </c>
      <c r="U383" s="30"/>
      <c r="V383" s="32"/>
      <c r="Z383" s="5" t="s">
        <v>295</v>
      </c>
      <c r="AA383" s="5" t="s">
        <v>295</v>
      </c>
    </row>
    <row r="384" spans="1:22" ht="18.75" customHeight="1">
      <c r="A384" s="56" t="s">
        <v>216</v>
      </c>
      <c r="B384" s="56"/>
      <c r="C384" s="56"/>
      <c r="D384" s="56"/>
      <c r="E384" s="56"/>
      <c r="F384" s="56"/>
      <c r="G384" s="56"/>
      <c r="H384" s="56"/>
      <c r="I384" s="28" t="s">
        <v>359</v>
      </c>
      <c r="J384" s="57" t="s">
        <v>251</v>
      </c>
      <c r="K384" s="57"/>
      <c r="L384" s="57"/>
      <c r="M384" s="29" t="s">
        <v>19</v>
      </c>
      <c r="N384" s="58" t="s">
        <v>64</v>
      </c>
      <c r="O384" s="58"/>
      <c r="P384" s="57">
        <v>320</v>
      </c>
      <c r="Q384" s="57"/>
      <c r="R384" s="59">
        <v>84000</v>
      </c>
      <c r="S384" s="59"/>
      <c r="T384" s="31">
        <v>80000</v>
      </c>
      <c r="U384" s="30"/>
      <c r="V384" s="32"/>
    </row>
    <row r="385" spans="1:28" ht="18.75" customHeight="1">
      <c r="A385" s="77" t="s">
        <v>222</v>
      </c>
      <c r="B385" s="77"/>
      <c r="C385" s="77"/>
      <c r="D385" s="77"/>
      <c r="E385" s="77"/>
      <c r="F385" s="77"/>
      <c r="G385" s="77"/>
      <c r="H385" s="77"/>
      <c r="I385" s="22" t="s">
        <v>359</v>
      </c>
      <c r="J385" s="61" t="s">
        <v>251</v>
      </c>
      <c r="K385" s="61"/>
      <c r="L385" s="61"/>
      <c r="M385" s="18" t="s">
        <v>29</v>
      </c>
      <c r="N385" s="61" t="s">
        <v>16</v>
      </c>
      <c r="O385" s="61"/>
      <c r="P385" s="61" t="s">
        <v>17</v>
      </c>
      <c r="Q385" s="61"/>
      <c r="R385" s="78">
        <f>R386+R395</f>
        <v>22808788.93</v>
      </c>
      <c r="S385" s="78"/>
      <c r="T385" s="19">
        <f>T386+T395</f>
        <v>9581367.72</v>
      </c>
      <c r="U385" s="20">
        <f t="shared" si="12"/>
        <v>-13227421.209999999</v>
      </c>
      <c r="V385" s="21">
        <f t="shared" si="13"/>
        <v>0.42007349664224375</v>
      </c>
      <c r="W385" s="53"/>
      <c r="AA385" s="5" t="s">
        <v>295</v>
      </c>
      <c r="AB385" s="5" t="s">
        <v>295</v>
      </c>
    </row>
    <row r="386" spans="1:22" ht="27" customHeight="1">
      <c r="A386" s="69" t="s">
        <v>311</v>
      </c>
      <c r="B386" s="69"/>
      <c r="C386" s="69"/>
      <c r="D386" s="69"/>
      <c r="E386" s="69"/>
      <c r="F386" s="69"/>
      <c r="G386" s="69"/>
      <c r="H386" s="69"/>
      <c r="I386" s="23" t="s">
        <v>359</v>
      </c>
      <c r="J386" s="66" t="s">
        <v>251</v>
      </c>
      <c r="K386" s="66"/>
      <c r="L386" s="66"/>
      <c r="M386" s="24" t="s">
        <v>29</v>
      </c>
      <c r="N386" s="66" t="s">
        <v>30</v>
      </c>
      <c r="O386" s="66"/>
      <c r="P386" s="66" t="s">
        <v>17</v>
      </c>
      <c r="Q386" s="66"/>
      <c r="R386" s="68">
        <f>R387</f>
        <v>19105888.93</v>
      </c>
      <c r="S386" s="68"/>
      <c r="T386" s="26">
        <f>T387</f>
        <v>6017917.720000001</v>
      </c>
      <c r="U386" s="25">
        <f t="shared" si="12"/>
        <v>-13087971.209999999</v>
      </c>
      <c r="V386" s="27">
        <f t="shared" si="13"/>
        <v>0.3149771121379591</v>
      </c>
    </row>
    <row r="387" spans="1:22" ht="17.25" customHeight="1">
      <c r="A387" s="69" t="s">
        <v>31</v>
      </c>
      <c r="B387" s="69"/>
      <c r="C387" s="69"/>
      <c r="D387" s="69"/>
      <c r="E387" s="69"/>
      <c r="F387" s="69"/>
      <c r="G387" s="69"/>
      <c r="H387" s="69"/>
      <c r="I387" s="23" t="s">
        <v>359</v>
      </c>
      <c r="J387" s="66" t="s">
        <v>251</v>
      </c>
      <c r="K387" s="66"/>
      <c r="L387" s="66"/>
      <c r="M387" s="24" t="s">
        <v>29</v>
      </c>
      <c r="N387" s="66" t="s">
        <v>32</v>
      </c>
      <c r="O387" s="66"/>
      <c r="P387" s="66" t="s">
        <v>17</v>
      </c>
      <c r="Q387" s="66"/>
      <c r="R387" s="68">
        <f>R388</f>
        <v>19105888.93</v>
      </c>
      <c r="S387" s="68"/>
      <c r="T387" s="26">
        <f>T388</f>
        <v>6017917.720000001</v>
      </c>
      <c r="U387" s="25">
        <f t="shared" si="12"/>
        <v>-13087971.209999999</v>
      </c>
      <c r="V387" s="27">
        <f t="shared" si="13"/>
        <v>0.3149771121379591</v>
      </c>
    </row>
    <row r="388" spans="1:22" ht="17.25" customHeight="1">
      <c r="A388" s="69" t="s">
        <v>170</v>
      </c>
      <c r="B388" s="69"/>
      <c r="C388" s="69"/>
      <c r="D388" s="69"/>
      <c r="E388" s="69"/>
      <c r="F388" s="69"/>
      <c r="G388" s="69"/>
      <c r="H388" s="69"/>
      <c r="I388" s="23" t="s">
        <v>359</v>
      </c>
      <c r="J388" s="66" t="s">
        <v>251</v>
      </c>
      <c r="K388" s="66"/>
      <c r="L388" s="66"/>
      <c r="M388" s="24" t="s">
        <v>29</v>
      </c>
      <c r="N388" s="66" t="s">
        <v>171</v>
      </c>
      <c r="O388" s="66"/>
      <c r="P388" s="66" t="s">
        <v>17</v>
      </c>
      <c r="Q388" s="66"/>
      <c r="R388" s="68">
        <f>R389+R391+R393</f>
        <v>19105888.93</v>
      </c>
      <c r="S388" s="68"/>
      <c r="T388" s="26">
        <f>T389+T391+T393</f>
        <v>6017917.720000001</v>
      </c>
      <c r="U388" s="25">
        <f t="shared" si="12"/>
        <v>-13087971.209999999</v>
      </c>
      <c r="V388" s="27">
        <f t="shared" si="13"/>
        <v>0.3149771121379591</v>
      </c>
    </row>
    <row r="389" spans="1:22" ht="52.5" customHeight="1">
      <c r="A389" s="69" t="s">
        <v>225</v>
      </c>
      <c r="B389" s="69"/>
      <c r="C389" s="69"/>
      <c r="D389" s="69"/>
      <c r="E389" s="69"/>
      <c r="F389" s="69"/>
      <c r="G389" s="69"/>
      <c r="H389" s="69"/>
      <c r="I389" s="23" t="s">
        <v>359</v>
      </c>
      <c r="J389" s="66" t="s">
        <v>251</v>
      </c>
      <c r="K389" s="66"/>
      <c r="L389" s="66"/>
      <c r="M389" s="24" t="s">
        <v>29</v>
      </c>
      <c r="N389" s="66" t="s">
        <v>268</v>
      </c>
      <c r="O389" s="66"/>
      <c r="P389" s="66" t="s">
        <v>17</v>
      </c>
      <c r="Q389" s="66"/>
      <c r="R389" s="68">
        <f>R390</f>
        <v>18573000</v>
      </c>
      <c r="S389" s="68"/>
      <c r="T389" s="26">
        <f>T390</f>
        <v>5941053.2</v>
      </c>
      <c r="U389" s="25">
        <f t="shared" si="12"/>
        <v>-12631946.8</v>
      </c>
      <c r="V389" s="27">
        <f t="shared" si="13"/>
        <v>0.31987579820169065</v>
      </c>
    </row>
    <row r="390" spans="1:31" ht="17.25" customHeight="1">
      <c r="A390" s="56" t="s">
        <v>226</v>
      </c>
      <c r="B390" s="56"/>
      <c r="C390" s="56"/>
      <c r="D390" s="56"/>
      <c r="E390" s="56"/>
      <c r="F390" s="56"/>
      <c r="G390" s="56"/>
      <c r="H390" s="56"/>
      <c r="I390" s="28" t="s">
        <v>359</v>
      </c>
      <c r="J390" s="57" t="s">
        <v>251</v>
      </c>
      <c r="K390" s="57"/>
      <c r="L390" s="57"/>
      <c r="M390" s="29" t="s">
        <v>29</v>
      </c>
      <c r="N390" s="57" t="s">
        <v>268</v>
      </c>
      <c r="O390" s="57"/>
      <c r="P390" s="57">
        <v>320</v>
      </c>
      <c r="Q390" s="57"/>
      <c r="R390" s="59">
        <v>18573000</v>
      </c>
      <c r="S390" s="59"/>
      <c r="T390" s="31">
        <v>5941053.2</v>
      </c>
      <c r="U390" s="30">
        <f t="shared" si="12"/>
        <v>-12631946.8</v>
      </c>
      <c r="V390" s="32">
        <f t="shared" si="13"/>
        <v>0.31987579820169065</v>
      </c>
      <c r="AE390" s="5" t="s">
        <v>295</v>
      </c>
    </row>
    <row r="391" spans="1:22" ht="25.5" customHeight="1">
      <c r="A391" s="69" t="s">
        <v>145</v>
      </c>
      <c r="B391" s="69"/>
      <c r="C391" s="69"/>
      <c r="D391" s="69"/>
      <c r="E391" s="69"/>
      <c r="F391" s="69"/>
      <c r="G391" s="69"/>
      <c r="H391" s="69"/>
      <c r="I391" s="23" t="s">
        <v>359</v>
      </c>
      <c r="J391" s="66" t="s">
        <v>251</v>
      </c>
      <c r="K391" s="66"/>
      <c r="L391" s="66"/>
      <c r="M391" s="24" t="s">
        <v>29</v>
      </c>
      <c r="N391" s="66" t="s">
        <v>269</v>
      </c>
      <c r="O391" s="66"/>
      <c r="P391" s="66" t="s">
        <v>17</v>
      </c>
      <c r="Q391" s="66"/>
      <c r="R391" s="68">
        <f>R392</f>
        <v>479600</v>
      </c>
      <c r="S391" s="68"/>
      <c r="T391" s="26">
        <f>T392</f>
        <v>69178.07</v>
      </c>
      <c r="U391" s="25">
        <f t="shared" si="12"/>
        <v>-410421.93</v>
      </c>
      <c r="V391" s="27">
        <f t="shared" si="13"/>
        <v>0.14424118015012513</v>
      </c>
    </row>
    <row r="392" spans="1:22" ht="18" customHeight="1">
      <c r="A392" s="56" t="s">
        <v>226</v>
      </c>
      <c r="B392" s="56"/>
      <c r="C392" s="56"/>
      <c r="D392" s="56"/>
      <c r="E392" s="56"/>
      <c r="F392" s="56"/>
      <c r="G392" s="56"/>
      <c r="H392" s="56"/>
      <c r="I392" s="28" t="s">
        <v>359</v>
      </c>
      <c r="J392" s="57" t="s">
        <v>251</v>
      </c>
      <c r="K392" s="57"/>
      <c r="L392" s="57"/>
      <c r="M392" s="29" t="s">
        <v>29</v>
      </c>
      <c r="N392" s="57" t="s">
        <v>269</v>
      </c>
      <c r="O392" s="57"/>
      <c r="P392" s="57" t="s">
        <v>260</v>
      </c>
      <c r="Q392" s="57"/>
      <c r="R392" s="59">
        <v>479600</v>
      </c>
      <c r="S392" s="59"/>
      <c r="T392" s="31">
        <v>69178.07</v>
      </c>
      <c r="U392" s="30">
        <f t="shared" si="12"/>
        <v>-410421.93</v>
      </c>
      <c r="V392" s="32">
        <f t="shared" si="13"/>
        <v>0.14424118015012513</v>
      </c>
    </row>
    <row r="393" spans="1:22" ht="29.25" customHeight="1">
      <c r="A393" s="69" t="s">
        <v>181</v>
      </c>
      <c r="B393" s="69"/>
      <c r="C393" s="69"/>
      <c r="D393" s="69"/>
      <c r="E393" s="69"/>
      <c r="F393" s="69"/>
      <c r="G393" s="69"/>
      <c r="H393" s="69"/>
      <c r="I393" s="23" t="s">
        <v>359</v>
      </c>
      <c r="J393" s="66" t="s">
        <v>251</v>
      </c>
      <c r="K393" s="66"/>
      <c r="L393" s="66"/>
      <c r="M393" s="24" t="s">
        <v>29</v>
      </c>
      <c r="N393" s="66" t="s">
        <v>182</v>
      </c>
      <c r="O393" s="66"/>
      <c r="P393" s="66" t="s">
        <v>17</v>
      </c>
      <c r="Q393" s="66"/>
      <c r="R393" s="68">
        <f>R394</f>
        <v>53288.93</v>
      </c>
      <c r="S393" s="68"/>
      <c r="T393" s="26">
        <f>T394</f>
        <v>7686.45</v>
      </c>
      <c r="U393" s="25">
        <f t="shared" si="12"/>
        <v>-45602.48</v>
      </c>
      <c r="V393" s="27">
        <f t="shared" si="13"/>
        <v>0.14424102717018336</v>
      </c>
    </row>
    <row r="394" spans="1:22" ht="21" customHeight="1">
      <c r="A394" s="56" t="s">
        <v>226</v>
      </c>
      <c r="B394" s="56"/>
      <c r="C394" s="56"/>
      <c r="D394" s="56"/>
      <c r="E394" s="56"/>
      <c r="F394" s="56"/>
      <c r="G394" s="56"/>
      <c r="H394" s="56"/>
      <c r="I394" s="28" t="s">
        <v>359</v>
      </c>
      <c r="J394" s="57" t="s">
        <v>251</v>
      </c>
      <c r="K394" s="57"/>
      <c r="L394" s="57"/>
      <c r="M394" s="29" t="s">
        <v>29</v>
      </c>
      <c r="N394" s="57" t="s">
        <v>182</v>
      </c>
      <c r="O394" s="57"/>
      <c r="P394" s="57" t="s">
        <v>260</v>
      </c>
      <c r="Q394" s="57"/>
      <c r="R394" s="59">
        <v>53288.93</v>
      </c>
      <c r="S394" s="59"/>
      <c r="T394" s="31">
        <v>7686.45</v>
      </c>
      <c r="U394" s="30">
        <f t="shared" si="12"/>
        <v>-45602.48</v>
      </c>
      <c r="V394" s="32">
        <f t="shared" si="13"/>
        <v>0.14424102717018336</v>
      </c>
    </row>
    <row r="395" spans="1:22" ht="24" customHeight="1">
      <c r="A395" s="69" t="s">
        <v>312</v>
      </c>
      <c r="B395" s="69"/>
      <c r="C395" s="69"/>
      <c r="D395" s="69"/>
      <c r="E395" s="69"/>
      <c r="F395" s="69"/>
      <c r="G395" s="69"/>
      <c r="H395" s="69"/>
      <c r="I395" s="23" t="s">
        <v>359</v>
      </c>
      <c r="J395" s="66" t="s">
        <v>251</v>
      </c>
      <c r="K395" s="66"/>
      <c r="L395" s="66"/>
      <c r="M395" s="24" t="s">
        <v>29</v>
      </c>
      <c r="N395" s="66" t="s">
        <v>253</v>
      </c>
      <c r="O395" s="66"/>
      <c r="P395" s="66" t="s">
        <v>17</v>
      </c>
      <c r="Q395" s="66"/>
      <c r="R395" s="68">
        <f>R396</f>
        <v>3702900</v>
      </c>
      <c r="S395" s="68"/>
      <c r="T395" s="26">
        <f>T396</f>
        <v>3563450</v>
      </c>
      <c r="U395" s="25">
        <f t="shared" si="12"/>
        <v>-139450</v>
      </c>
      <c r="V395" s="27">
        <f t="shared" si="13"/>
        <v>0.9623403278511437</v>
      </c>
    </row>
    <row r="396" spans="1:22" ht="18" customHeight="1">
      <c r="A396" s="69" t="s">
        <v>262</v>
      </c>
      <c r="B396" s="69"/>
      <c r="C396" s="69"/>
      <c r="D396" s="69"/>
      <c r="E396" s="69"/>
      <c r="F396" s="69"/>
      <c r="G396" s="69"/>
      <c r="H396" s="69"/>
      <c r="I396" s="23" t="s">
        <v>359</v>
      </c>
      <c r="J396" s="66" t="s">
        <v>251</v>
      </c>
      <c r="K396" s="66"/>
      <c r="L396" s="66"/>
      <c r="M396" s="24" t="s">
        <v>29</v>
      </c>
      <c r="N396" s="66" t="s">
        <v>263</v>
      </c>
      <c r="O396" s="66"/>
      <c r="P396" s="66" t="s">
        <v>17</v>
      </c>
      <c r="Q396" s="66"/>
      <c r="R396" s="68">
        <f>R397</f>
        <v>3702900</v>
      </c>
      <c r="S396" s="68"/>
      <c r="T396" s="26">
        <f>T397</f>
        <v>3563450</v>
      </c>
      <c r="U396" s="25">
        <f t="shared" si="12"/>
        <v>-139450</v>
      </c>
      <c r="V396" s="27">
        <f t="shared" si="13"/>
        <v>0.9623403278511437</v>
      </c>
    </row>
    <row r="397" spans="1:22" ht="12.75" customHeight="1">
      <c r="A397" s="69" t="s">
        <v>229</v>
      </c>
      <c r="B397" s="69"/>
      <c r="C397" s="69"/>
      <c r="D397" s="69"/>
      <c r="E397" s="69"/>
      <c r="F397" s="69"/>
      <c r="G397" s="69"/>
      <c r="H397" s="69"/>
      <c r="I397" s="23" t="s">
        <v>359</v>
      </c>
      <c r="J397" s="66" t="s">
        <v>251</v>
      </c>
      <c r="K397" s="66"/>
      <c r="L397" s="66"/>
      <c r="M397" s="24" t="s">
        <v>29</v>
      </c>
      <c r="N397" s="66" t="s">
        <v>271</v>
      </c>
      <c r="O397" s="66"/>
      <c r="P397" s="66" t="s">
        <v>17</v>
      </c>
      <c r="Q397" s="66"/>
      <c r="R397" s="68">
        <f>R398+R400</f>
        <v>3702900</v>
      </c>
      <c r="S397" s="68"/>
      <c r="T397" s="26">
        <f>T398+T400</f>
        <v>3563450</v>
      </c>
      <c r="U397" s="25">
        <f t="shared" si="12"/>
        <v>-139450</v>
      </c>
      <c r="V397" s="27">
        <f t="shared" si="13"/>
        <v>0.9623403278511437</v>
      </c>
    </row>
    <row r="398" spans="1:22" ht="41.25" customHeight="1">
      <c r="A398" s="69" t="s">
        <v>232</v>
      </c>
      <c r="B398" s="69"/>
      <c r="C398" s="69"/>
      <c r="D398" s="69"/>
      <c r="E398" s="69"/>
      <c r="F398" s="69"/>
      <c r="G398" s="69"/>
      <c r="H398" s="69"/>
      <c r="I398" s="23" t="s">
        <v>359</v>
      </c>
      <c r="J398" s="66" t="s">
        <v>251</v>
      </c>
      <c r="K398" s="66"/>
      <c r="L398" s="66"/>
      <c r="M398" s="24" t="s">
        <v>29</v>
      </c>
      <c r="N398" s="66" t="s">
        <v>272</v>
      </c>
      <c r="O398" s="66"/>
      <c r="P398" s="66" t="s">
        <v>17</v>
      </c>
      <c r="Q398" s="66"/>
      <c r="R398" s="68">
        <f>R399</f>
        <v>1210100</v>
      </c>
      <c r="S398" s="68"/>
      <c r="T398" s="26">
        <f>T399</f>
        <v>1203950</v>
      </c>
      <c r="U398" s="25">
        <f t="shared" si="12"/>
        <v>-6150</v>
      </c>
      <c r="V398" s="27">
        <f t="shared" si="13"/>
        <v>0.9949177753904636</v>
      </c>
    </row>
    <row r="399" spans="1:22" ht="19.5" customHeight="1">
      <c r="A399" s="56" t="s">
        <v>126</v>
      </c>
      <c r="B399" s="56"/>
      <c r="C399" s="56"/>
      <c r="D399" s="56"/>
      <c r="E399" s="56"/>
      <c r="F399" s="56"/>
      <c r="G399" s="56"/>
      <c r="H399" s="56"/>
      <c r="I399" s="28" t="s">
        <v>359</v>
      </c>
      <c r="J399" s="57" t="s">
        <v>251</v>
      </c>
      <c r="K399" s="57"/>
      <c r="L399" s="57"/>
      <c r="M399" s="29" t="s">
        <v>29</v>
      </c>
      <c r="N399" s="57" t="s">
        <v>272</v>
      </c>
      <c r="O399" s="57"/>
      <c r="P399" s="57" t="s">
        <v>128</v>
      </c>
      <c r="Q399" s="57"/>
      <c r="R399" s="59">
        <v>1210100</v>
      </c>
      <c r="S399" s="59"/>
      <c r="T399" s="26">
        <v>1203950</v>
      </c>
      <c r="U399" s="30">
        <f t="shared" si="12"/>
        <v>-6150</v>
      </c>
      <c r="V399" s="32">
        <f t="shared" si="13"/>
        <v>0.9949177753904636</v>
      </c>
    </row>
    <row r="400" spans="1:22" ht="37.5" customHeight="1">
      <c r="A400" s="69" t="s">
        <v>273</v>
      </c>
      <c r="B400" s="69"/>
      <c r="C400" s="69"/>
      <c r="D400" s="69"/>
      <c r="E400" s="69"/>
      <c r="F400" s="69"/>
      <c r="G400" s="69"/>
      <c r="H400" s="69"/>
      <c r="I400" s="23" t="s">
        <v>359</v>
      </c>
      <c r="J400" s="66" t="s">
        <v>251</v>
      </c>
      <c r="K400" s="66"/>
      <c r="L400" s="66"/>
      <c r="M400" s="24" t="s">
        <v>29</v>
      </c>
      <c r="N400" s="66" t="s">
        <v>274</v>
      </c>
      <c r="O400" s="66"/>
      <c r="P400" s="66" t="s">
        <v>17</v>
      </c>
      <c r="Q400" s="66"/>
      <c r="R400" s="68">
        <f>R401+R402</f>
        <v>2492800</v>
      </c>
      <c r="S400" s="68"/>
      <c r="T400" s="26">
        <f>T401+T402</f>
        <v>2359500</v>
      </c>
      <c r="U400" s="25">
        <f t="shared" si="12"/>
        <v>-133300</v>
      </c>
      <c r="V400" s="27">
        <f t="shared" si="13"/>
        <v>0.9465259948652118</v>
      </c>
    </row>
    <row r="401" spans="1:22" ht="24" customHeight="1">
      <c r="A401" s="56" t="s">
        <v>24</v>
      </c>
      <c r="B401" s="56"/>
      <c r="C401" s="56"/>
      <c r="D401" s="56"/>
      <c r="E401" s="56"/>
      <c r="F401" s="56"/>
      <c r="G401" s="56"/>
      <c r="H401" s="56"/>
      <c r="I401" s="28" t="s">
        <v>359</v>
      </c>
      <c r="J401" s="57" t="s">
        <v>251</v>
      </c>
      <c r="K401" s="57"/>
      <c r="L401" s="57"/>
      <c r="M401" s="29" t="s">
        <v>29</v>
      </c>
      <c r="N401" s="57" t="s">
        <v>274</v>
      </c>
      <c r="O401" s="57"/>
      <c r="P401" s="57" t="s">
        <v>25</v>
      </c>
      <c r="Q401" s="57"/>
      <c r="R401" s="59">
        <v>72600</v>
      </c>
      <c r="S401" s="59"/>
      <c r="T401" s="31">
        <v>0</v>
      </c>
      <c r="U401" s="30">
        <f aca="true" t="shared" si="14" ref="U401:U471">T401-R401</f>
        <v>-72600</v>
      </c>
      <c r="V401" s="32">
        <f t="shared" si="13"/>
        <v>0</v>
      </c>
    </row>
    <row r="402" spans="1:22" ht="21.75" customHeight="1">
      <c r="A402" s="56" t="s">
        <v>126</v>
      </c>
      <c r="B402" s="56"/>
      <c r="C402" s="56"/>
      <c r="D402" s="56"/>
      <c r="E402" s="56"/>
      <c r="F402" s="56"/>
      <c r="G402" s="56"/>
      <c r="H402" s="56"/>
      <c r="I402" s="28" t="s">
        <v>359</v>
      </c>
      <c r="J402" s="57" t="s">
        <v>251</v>
      </c>
      <c r="K402" s="57"/>
      <c r="L402" s="57"/>
      <c r="M402" s="29" t="s">
        <v>29</v>
      </c>
      <c r="N402" s="57" t="s">
        <v>274</v>
      </c>
      <c r="O402" s="57"/>
      <c r="P402" s="57" t="s">
        <v>128</v>
      </c>
      <c r="Q402" s="57"/>
      <c r="R402" s="59">
        <v>2420200</v>
      </c>
      <c r="S402" s="59"/>
      <c r="T402" s="31">
        <v>2359500</v>
      </c>
      <c r="U402" s="30">
        <f t="shared" si="14"/>
        <v>-60700</v>
      </c>
      <c r="V402" s="32">
        <f t="shared" si="13"/>
        <v>0.9749194281464342</v>
      </c>
    </row>
    <row r="403" spans="1:22" ht="12.75" customHeight="1">
      <c r="A403" s="77" t="s">
        <v>235</v>
      </c>
      <c r="B403" s="77"/>
      <c r="C403" s="77"/>
      <c r="D403" s="77"/>
      <c r="E403" s="77"/>
      <c r="F403" s="77"/>
      <c r="G403" s="77"/>
      <c r="H403" s="77"/>
      <c r="I403" s="22" t="s">
        <v>359</v>
      </c>
      <c r="J403" s="61" t="s">
        <v>251</v>
      </c>
      <c r="K403" s="61"/>
      <c r="L403" s="61"/>
      <c r="M403" s="18" t="s">
        <v>50</v>
      </c>
      <c r="N403" s="61" t="s">
        <v>16</v>
      </c>
      <c r="O403" s="61"/>
      <c r="P403" s="61" t="s">
        <v>17</v>
      </c>
      <c r="Q403" s="61"/>
      <c r="R403" s="78">
        <f>R404</f>
        <v>1588400</v>
      </c>
      <c r="S403" s="78"/>
      <c r="T403" s="19">
        <f>T404</f>
        <v>747275.44</v>
      </c>
      <c r="U403" s="20">
        <f t="shared" si="14"/>
        <v>-841124.56</v>
      </c>
      <c r="V403" s="21">
        <f t="shared" si="13"/>
        <v>0.47045797028456304</v>
      </c>
    </row>
    <row r="404" spans="1:32" ht="27" customHeight="1">
      <c r="A404" s="69" t="s">
        <v>42</v>
      </c>
      <c r="B404" s="69"/>
      <c r="C404" s="69"/>
      <c r="D404" s="69"/>
      <c r="E404" s="69"/>
      <c r="F404" s="69"/>
      <c r="G404" s="69"/>
      <c r="H404" s="69"/>
      <c r="I404" s="23" t="s">
        <v>359</v>
      </c>
      <c r="J404" s="66" t="s">
        <v>251</v>
      </c>
      <c r="K404" s="66"/>
      <c r="L404" s="66"/>
      <c r="M404" s="24" t="s">
        <v>50</v>
      </c>
      <c r="N404" s="66">
        <v>1100000000</v>
      </c>
      <c r="O404" s="66"/>
      <c r="P404" s="66" t="s">
        <v>17</v>
      </c>
      <c r="Q404" s="66"/>
      <c r="R404" s="68">
        <f>R405</f>
        <v>1588400</v>
      </c>
      <c r="S404" s="68"/>
      <c r="T404" s="26">
        <f>T405</f>
        <v>747275.44</v>
      </c>
      <c r="U404" s="25">
        <f t="shared" si="14"/>
        <v>-841124.56</v>
      </c>
      <c r="V404" s="27">
        <f t="shared" si="13"/>
        <v>0.47045797028456304</v>
      </c>
      <c r="AF404" s="5" t="s">
        <v>295</v>
      </c>
    </row>
    <row r="405" spans="1:22" ht="17.25" customHeight="1">
      <c r="A405" s="69" t="s">
        <v>202</v>
      </c>
      <c r="B405" s="69"/>
      <c r="C405" s="69"/>
      <c r="D405" s="69"/>
      <c r="E405" s="69"/>
      <c r="F405" s="69"/>
      <c r="G405" s="69"/>
      <c r="H405" s="69"/>
      <c r="I405" s="23" t="s">
        <v>359</v>
      </c>
      <c r="J405" s="66" t="s">
        <v>251</v>
      </c>
      <c r="K405" s="66"/>
      <c r="L405" s="66"/>
      <c r="M405" s="24" t="s">
        <v>50</v>
      </c>
      <c r="N405" s="66">
        <v>1120000000</v>
      </c>
      <c r="O405" s="66"/>
      <c r="P405" s="66" t="s">
        <v>17</v>
      </c>
      <c r="Q405" s="66"/>
      <c r="R405" s="68">
        <f>R406</f>
        <v>1588400</v>
      </c>
      <c r="S405" s="68"/>
      <c r="T405" s="26">
        <f>T406</f>
        <v>747275.44</v>
      </c>
      <c r="U405" s="25">
        <f t="shared" si="14"/>
        <v>-841124.56</v>
      </c>
      <c r="V405" s="27">
        <f t="shared" si="13"/>
        <v>0.47045797028456304</v>
      </c>
    </row>
    <row r="406" spans="1:26" ht="32.25" customHeight="1">
      <c r="A406" s="69" t="s">
        <v>234</v>
      </c>
      <c r="B406" s="69"/>
      <c r="C406" s="69"/>
      <c r="D406" s="69"/>
      <c r="E406" s="69"/>
      <c r="F406" s="69"/>
      <c r="G406" s="69"/>
      <c r="H406" s="69"/>
      <c r="I406" s="23" t="s">
        <v>359</v>
      </c>
      <c r="J406" s="66" t="s">
        <v>251</v>
      </c>
      <c r="K406" s="66"/>
      <c r="L406" s="66"/>
      <c r="M406" s="24" t="s">
        <v>50</v>
      </c>
      <c r="N406" s="66">
        <v>1120042200</v>
      </c>
      <c r="O406" s="66"/>
      <c r="P406" s="66" t="s">
        <v>17</v>
      </c>
      <c r="Q406" s="66"/>
      <c r="R406" s="68">
        <f>R407+R408</f>
        <v>1588400</v>
      </c>
      <c r="S406" s="68"/>
      <c r="T406" s="26">
        <f>T407+T408</f>
        <v>747275.44</v>
      </c>
      <c r="U406" s="25">
        <f t="shared" si="14"/>
        <v>-841124.56</v>
      </c>
      <c r="V406" s="27">
        <f t="shared" si="13"/>
        <v>0.47045797028456304</v>
      </c>
      <c r="Z406" s="5" t="s">
        <v>295</v>
      </c>
    </row>
    <row r="407" spans="1:30" ht="19.5" customHeight="1">
      <c r="A407" s="56" t="s">
        <v>20</v>
      </c>
      <c r="B407" s="56"/>
      <c r="C407" s="56"/>
      <c r="D407" s="56"/>
      <c r="E407" s="56"/>
      <c r="F407" s="56"/>
      <c r="G407" s="56"/>
      <c r="H407" s="56"/>
      <c r="I407" s="28" t="s">
        <v>359</v>
      </c>
      <c r="J407" s="57" t="s">
        <v>251</v>
      </c>
      <c r="K407" s="57"/>
      <c r="L407" s="57"/>
      <c r="M407" s="29" t="s">
        <v>50</v>
      </c>
      <c r="N407" s="57">
        <v>1120042200</v>
      </c>
      <c r="O407" s="57"/>
      <c r="P407" s="57" t="s">
        <v>23</v>
      </c>
      <c r="Q407" s="57"/>
      <c r="R407" s="59">
        <v>1537722</v>
      </c>
      <c r="S407" s="59"/>
      <c r="T407" s="31">
        <v>716187.34</v>
      </c>
      <c r="U407" s="30">
        <f t="shared" si="14"/>
        <v>-821534.66</v>
      </c>
      <c r="V407" s="32">
        <f t="shared" si="13"/>
        <v>0.46574565493632786</v>
      </c>
      <c r="AC407" s="5" t="s">
        <v>295</v>
      </c>
      <c r="AD407" s="5" t="s">
        <v>295</v>
      </c>
    </row>
    <row r="408" spans="1:22" ht="31.5" customHeight="1">
      <c r="A408" s="56" t="s">
        <v>24</v>
      </c>
      <c r="B408" s="56"/>
      <c r="C408" s="56"/>
      <c r="D408" s="56"/>
      <c r="E408" s="56"/>
      <c r="F408" s="56"/>
      <c r="G408" s="56"/>
      <c r="H408" s="56"/>
      <c r="I408" s="28" t="s">
        <v>359</v>
      </c>
      <c r="J408" s="57" t="s">
        <v>251</v>
      </c>
      <c r="K408" s="57"/>
      <c r="L408" s="57"/>
      <c r="M408" s="29" t="s">
        <v>50</v>
      </c>
      <c r="N408" s="57">
        <v>1120042200</v>
      </c>
      <c r="O408" s="57"/>
      <c r="P408" s="57" t="s">
        <v>25</v>
      </c>
      <c r="Q408" s="57"/>
      <c r="R408" s="59">
        <v>50678</v>
      </c>
      <c r="S408" s="59"/>
      <c r="T408" s="31">
        <v>31088.1</v>
      </c>
      <c r="U408" s="30">
        <f t="shared" si="14"/>
        <v>-19589.9</v>
      </c>
      <c r="V408" s="32">
        <f t="shared" si="13"/>
        <v>0.6134437033821382</v>
      </c>
    </row>
    <row r="409" spans="1:22" ht="12.75" customHeight="1">
      <c r="A409" s="77" t="s">
        <v>241</v>
      </c>
      <c r="B409" s="77"/>
      <c r="C409" s="77"/>
      <c r="D409" s="77"/>
      <c r="E409" s="77"/>
      <c r="F409" s="77"/>
      <c r="G409" s="77"/>
      <c r="H409" s="77"/>
      <c r="I409" s="22" t="s">
        <v>359</v>
      </c>
      <c r="J409" s="61" t="s">
        <v>63</v>
      </c>
      <c r="K409" s="61"/>
      <c r="L409" s="61"/>
      <c r="M409" s="18" t="s">
        <v>15</v>
      </c>
      <c r="N409" s="61" t="s">
        <v>16</v>
      </c>
      <c r="O409" s="61"/>
      <c r="P409" s="61" t="s">
        <v>17</v>
      </c>
      <c r="Q409" s="61"/>
      <c r="R409" s="78">
        <f>R410+R417</f>
        <v>5184300</v>
      </c>
      <c r="S409" s="78"/>
      <c r="T409" s="19">
        <f>T410+T417</f>
        <v>92149.98</v>
      </c>
      <c r="U409" s="20">
        <f t="shared" si="14"/>
        <v>-5092150.02</v>
      </c>
      <c r="V409" s="21">
        <f t="shared" si="13"/>
        <v>0.017774816272206468</v>
      </c>
    </row>
    <row r="410" spans="1:28" ht="18" customHeight="1">
      <c r="A410" s="77" t="s">
        <v>379</v>
      </c>
      <c r="B410" s="77"/>
      <c r="C410" s="77"/>
      <c r="D410" s="77"/>
      <c r="E410" s="77"/>
      <c r="F410" s="77"/>
      <c r="G410" s="77"/>
      <c r="H410" s="77"/>
      <c r="I410" s="22" t="s">
        <v>359</v>
      </c>
      <c r="J410" s="61" t="s">
        <v>63</v>
      </c>
      <c r="K410" s="61"/>
      <c r="L410" s="61"/>
      <c r="M410" s="45" t="s">
        <v>77</v>
      </c>
      <c r="N410" s="61" t="s">
        <v>16</v>
      </c>
      <c r="O410" s="61"/>
      <c r="P410" s="61" t="s">
        <v>17</v>
      </c>
      <c r="Q410" s="61"/>
      <c r="R410" s="78">
        <f>R411+R422</f>
        <v>5000000</v>
      </c>
      <c r="S410" s="78"/>
      <c r="T410" s="19">
        <f>T411+T422</f>
        <v>0</v>
      </c>
      <c r="U410" s="20">
        <f t="shared" si="14"/>
        <v>-5000000</v>
      </c>
      <c r="V410" s="21">
        <f t="shared" si="13"/>
        <v>0</v>
      </c>
      <c r="AB410" s="5" t="s">
        <v>295</v>
      </c>
    </row>
    <row r="411" spans="1:22" ht="27" customHeight="1">
      <c r="A411" s="69" t="s">
        <v>314</v>
      </c>
      <c r="B411" s="69"/>
      <c r="C411" s="69"/>
      <c r="D411" s="69"/>
      <c r="E411" s="69"/>
      <c r="F411" s="69"/>
      <c r="G411" s="69"/>
      <c r="H411" s="69"/>
      <c r="I411" s="23" t="s">
        <v>359</v>
      </c>
      <c r="J411" s="66" t="s">
        <v>63</v>
      </c>
      <c r="K411" s="66"/>
      <c r="L411" s="66"/>
      <c r="M411" s="46" t="s">
        <v>77</v>
      </c>
      <c r="N411" s="66" t="s">
        <v>276</v>
      </c>
      <c r="O411" s="66"/>
      <c r="P411" s="66" t="s">
        <v>17</v>
      </c>
      <c r="Q411" s="66"/>
      <c r="R411" s="68">
        <f>R412</f>
        <v>5000000</v>
      </c>
      <c r="S411" s="68"/>
      <c r="T411" s="26">
        <f>T412</f>
        <v>0</v>
      </c>
      <c r="U411" s="25">
        <f t="shared" si="14"/>
        <v>-5000000</v>
      </c>
      <c r="V411" s="27">
        <f t="shared" si="13"/>
        <v>0</v>
      </c>
    </row>
    <row r="412" spans="1:22" ht="12.75" customHeight="1">
      <c r="A412" s="69" t="s">
        <v>242</v>
      </c>
      <c r="B412" s="69"/>
      <c r="C412" s="69"/>
      <c r="D412" s="69"/>
      <c r="E412" s="69"/>
      <c r="F412" s="69"/>
      <c r="G412" s="69"/>
      <c r="H412" s="69"/>
      <c r="I412" s="23" t="s">
        <v>359</v>
      </c>
      <c r="J412" s="66" t="s">
        <v>63</v>
      </c>
      <c r="K412" s="66"/>
      <c r="L412" s="66"/>
      <c r="M412" s="46" t="s">
        <v>77</v>
      </c>
      <c r="N412" s="66" t="s">
        <v>277</v>
      </c>
      <c r="O412" s="66"/>
      <c r="P412" s="66" t="s">
        <v>17</v>
      </c>
      <c r="Q412" s="66"/>
      <c r="R412" s="68">
        <f>R413+R415</f>
        <v>5000000</v>
      </c>
      <c r="S412" s="68"/>
      <c r="T412" s="26">
        <f>T413+T415</f>
        <v>0</v>
      </c>
      <c r="U412" s="25">
        <f t="shared" si="14"/>
        <v>-5000000</v>
      </c>
      <c r="V412" s="27">
        <f t="shared" si="13"/>
        <v>0</v>
      </c>
    </row>
    <row r="413" spans="1:22" ht="23.25" customHeight="1">
      <c r="A413" s="63" t="s">
        <v>352</v>
      </c>
      <c r="B413" s="64"/>
      <c r="C413" s="64"/>
      <c r="D413" s="64"/>
      <c r="E413" s="64"/>
      <c r="F413" s="64"/>
      <c r="G413" s="64"/>
      <c r="H413" s="65"/>
      <c r="I413" s="23" t="s">
        <v>359</v>
      </c>
      <c r="J413" s="66" t="s">
        <v>63</v>
      </c>
      <c r="K413" s="66"/>
      <c r="L413" s="66"/>
      <c r="M413" s="46" t="s">
        <v>77</v>
      </c>
      <c r="N413" s="67" t="s">
        <v>350</v>
      </c>
      <c r="O413" s="67"/>
      <c r="P413" s="66" t="s">
        <v>17</v>
      </c>
      <c r="Q413" s="66"/>
      <c r="R413" s="75">
        <f>R414</f>
        <v>5000000</v>
      </c>
      <c r="S413" s="76"/>
      <c r="T413" s="26">
        <f>T414</f>
        <v>0</v>
      </c>
      <c r="U413" s="25">
        <f t="shared" si="14"/>
        <v>-5000000</v>
      </c>
      <c r="V413" s="27">
        <f t="shared" si="13"/>
        <v>0</v>
      </c>
    </row>
    <row r="414" spans="1:22" ht="12.75" customHeight="1">
      <c r="A414" s="56" t="s">
        <v>93</v>
      </c>
      <c r="B414" s="56"/>
      <c r="C414" s="56"/>
      <c r="D414" s="56"/>
      <c r="E414" s="56"/>
      <c r="F414" s="56"/>
      <c r="G414" s="56"/>
      <c r="H414" s="56"/>
      <c r="I414" s="28" t="s">
        <v>359</v>
      </c>
      <c r="J414" s="57" t="s">
        <v>63</v>
      </c>
      <c r="K414" s="57"/>
      <c r="L414" s="57"/>
      <c r="M414" s="47" t="s">
        <v>77</v>
      </c>
      <c r="N414" s="58" t="s">
        <v>350</v>
      </c>
      <c r="O414" s="58"/>
      <c r="P414" s="57">
        <v>520</v>
      </c>
      <c r="Q414" s="57"/>
      <c r="R414" s="73">
        <v>5000000</v>
      </c>
      <c r="S414" s="74"/>
      <c r="T414" s="30">
        <v>0</v>
      </c>
      <c r="U414" s="25">
        <f t="shared" si="14"/>
        <v>-5000000</v>
      </c>
      <c r="V414" s="27">
        <f t="shared" si="13"/>
        <v>0</v>
      </c>
    </row>
    <row r="415" spans="1:22" ht="39.75" customHeight="1">
      <c r="A415" s="63" t="s">
        <v>353</v>
      </c>
      <c r="B415" s="64"/>
      <c r="C415" s="64"/>
      <c r="D415" s="64"/>
      <c r="E415" s="64"/>
      <c r="F415" s="64"/>
      <c r="G415" s="64"/>
      <c r="H415" s="65"/>
      <c r="I415" s="23" t="s">
        <v>359</v>
      </c>
      <c r="J415" s="66" t="s">
        <v>63</v>
      </c>
      <c r="K415" s="66"/>
      <c r="L415" s="66"/>
      <c r="M415" s="39" t="s">
        <v>77</v>
      </c>
      <c r="N415" s="67" t="s">
        <v>351</v>
      </c>
      <c r="O415" s="67"/>
      <c r="P415" s="66" t="s">
        <v>17</v>
      </c>
      <c r="Q415" s="66"/>
      <c r="R415" s="75">
        <f>R416</f>
        <v>0</v>
      </c>
      <c r="S415" s="76"/>
      <c r="T415" s="26">
        <f>T416</f>
        <v>0</v>
      </c>
      <c r="U415" s="25">
        <f t="shared" si="14"/>
        <v>0</v>
      </c>
      <c r="V415" s="27" t="e">
        <f t="shared" si="13"/>
        <v>#DIV/0!</v>
      </c>
    </row>
    <row r="416" spans="1:29" ht="12.75" customHeight="1">
      <c r="A416" s="70" t="s">
        <v>93</v>
      </c>
      <c r="B416" s="71"/>
      <c r="C416" s="71"/>
      <c r="D416" s="71"/>
      <c r="E416" s="71"/>
      <c r="F416" s="71"/>
      <c r="G416" s="71"/>
      <c r="H416" s="72"/>
      <c r="I416" s="28" t="s">
        <v>359</v>
      </c>
      <c r="J416" s="57" t="s">
        <v>63</v>
      </c>
      <c r="K416" s="57"/>
      <c r="L416" s="57"/>
      <c r="M416" s="40" t="s">
        <v>77</v>
      </c>
      <c r="N416" s="58" t="s">
        <v>351</v>
      </c>
      <c r="O416" s="58"/>
      <c r="P416" s="57">
        <v>520</v>
      </c>
      <c r="Q416" s="57"/>
      <c r="R416" s="73">
        <v>0</v>
      </c>
      <c r="S416" s="74"/>
      <c r="T416" s="30">
        <v>0</v>
      </c>
      <c r="U416" s="25">
        <f t="shared" si="14"/>
        <v>0</v>
      </c>
      <c r="V416" s="27" t="e">
        <f t="shared" si="13"/>
        <v>#DIV/0!</v>
      </c>
      <c r="AC416" s="5" t="s">
        <v>295</v>
      </c>
    </row>
    <row r="417" spans="1:30" ht="14.25" customHeight="1">
      <c r="A417" s="77" t="s">
        <v>275</v>
      </c>
      <c r="B417" s="77"/>
      <c r="C417" s="77"/>
      <c r="D417" s="77"/>
      <c r="E417" s="77"/>
      <c r="F417" s="77"/>
      <c r="G417" s="77"/>
      <c r="H417" s="77"/>
      <c r="I417" s="22" t="s">
        <v>359</v>
      </c>
      <c r="J417" s="61" t="s">
        <v>63</v>
      </c>
      <c r="K417" s="61"/>
      <c r="L417" s="61"/>
      <c r="M417" s="18" t="s">
        <v>45</v>
      </c>
      <c r="N417" s="61" t="s">
        <v>16</v>
      </c>
      <c r="O417" s="61"/>
      <c r="P417" s="61" t="s">
        <v>17</v>
      </c>
      <c r="Q417" s="61"/>
      <c r="R417" s="79">
        <f>R418</f>
        <v>184300</v>
      </c>
      <c r="S417" s="80"/>
      <c r="T417" s="20">
        <f>T418</f>
        <v>92149.98</v>
      </c>
      <c r="U417" s="20">
        <f t="shared" si="14"/>
        <v>-92150.02</v>
      </c>
      <c r="V417" s="21">
        <f t="shared" si="13"/>
        <v>0.4999998914812805</v>
      </c>
      <c r="AD417" s="5" t="s">
        <v>295</v>
      </c>
    </row>
    <row r="418" spans="1:22" ht="12.75" customHeight="1">
      <c r="A418" s="69" t="s">
        <v>314</v>
      </c>
      <c r="B418" s="69"/>
      <c r="C418" s="69"/>
      <c r="D418" s="69"/>
      <c r="E418" s="69"/>
      <c r="F418" s="69"/>
      <c r="G418" s="69"/>
      <c r="H418" s="69"/>
      <c r="I418" s="23" t="s">
        <v>359</v>
      </c>
      <c r="J418" s="66" t="s">
        <v>63</v>
      </c>
      <c r="K418" s="66"/>
      <c r="L418" s="66"/>
      <c r="M418" s="24" t="s">
        <v>45</v>
      </c>
      <c r="N418" s="66" t="s">
        <v>276</v>
      </c>
      <c r="O418" s="66"/>
      <c r="P418" s="66" t="s">
        <v>17</v>
      </c>
      <c r="Q418" s="66"/>
      <c r="R418" s="75">
        <f>R419</f>
        <v>184300</v>
      </c>
      <c r="S418" s="76"/>
      <c r="T418" s="25">
        <f>T419</f>
        <v>92149.98</v>
      </c>
      <c r="U418" s="25">
        <f t="shared" si="14"/>
        <v>-92150.02</v>
      </c>
      <c r="V418" s="27">
        <f>T418/R418</f>
        <v>0.4999998914812805</v>
      </c>
    </row>
    <row r="419" spans="1:22" ht="20.25" customHeight="1">
      <c r="A419" s="69" t="s">
        <v>242</v>
      </c>
      <c r="B419" s="69"/>
      <c r="C419" s="69"/>
      <c r="D419" s="69"/>
      <c r="E419" s="69"/>
      <c r="F419" s="69"/>
      <c r="G419" s="69"/>
      <c r="H419" s="69"/>
      <c r="I419" s="23" t="s">
        <v>359</v>
      </c>
      <c r="J419" s="66" t="s">
        <v>63</v>
      </c>
      <c r="K419" s="66"/>
      <c r="L419" s="66"/>
      <c r="M419" s="24" t="s">
        <v>45</v>
      </c>
      <c r="N419" s="66" t="s">
        <v>277</v>
      </c>
      <c r="O419" s="66"/>
      <c r="P419" s="66" t="s">
        <v>17</v>
      </c>
      <c r="Q419" s="66"/>
      <c r="R419" s="75">
        <f>R420</f>
        <v>184300</v>
      </c>
      <c r="S419" s="76"/>
      <c r="T419" s="25">
        <f>T420</f>
        <v>92149.98</v>
      </c>
      <c r="U419" s="25">
        <f t="shared" si="14"/>
        <v>-92150.02</v>
      </c>
      <c r="V419" s="27">
        <f>T419/R419</f>
        <v>0.4999998914812805</v>
      </c>
    </row>
    <row r="420" spans="1:22" ht="12.75" customHeight="1">
      <c r="A420" s="69" t="s">
        <v>278</v>
      </c>
      <c r="B420" s="69"/>
      <c r="C420" s="69"/>
      <c r="D420" s="69"/>
      <c r="E420" s="69"/>
      <c r="F420" s="69"/>
      <c r="G420" s="69"/>
      <c r="H420" s="69"/>
      <c r="I420" s="23" t="s">
        <v>359</v>
      </c>
      <c r="J420" s="66" t="s">
        <v>63</v>
      </c>
      <c r="K420" s="66"/>
      <c r="L420" s="66"/>
      <c r="M420" s="24" t="s">
        <v>45</v>
      </c>
      <c r="N420" s="66" t="s">
        <v>279</v>
      </c>
      <c r="O420" s="66"/>
      <c r="P420" s="66" t="s">
        <v>17</v>
      </c>
      <c r="Q420" s="66"/>
      <c r="R420" s="68">
        <f>R421</f>
        <v>184300</v>
      </c>
      <c r="S420" s="68"/>
      <c r="T420" s="26">
        <f>T421</f>
        <v>92149.98</v>
      </c>
      <c r="U420" s="25">
        <f t="shared" si="14"/>
        <v>-92150.02</v>
      </c>
      <c r="V420" s="27">
        <f aca="true" t="shared" si="15" ref="V420:V470">T420/R420</f>
        <v>0.4999998914812805</v>
      </c>
    </row>
    <row r="421" spans="1:22" ht="12.75" customHeight="1">
      <c r="A421" s="56" t="s">
        <v>306</v>
      </c>
      <c r="B421" s="56"/>
      <c r="C421" s="56"/>
      <c r="D421" s="56"/>
      <c r="E421" s="56"/>
      <c r="F421" s="56"/>
      <c r="G421" s="56"/>
      <c r="H421" s="56"/>
      <c r="I421" s="28" t="s">
        <v>359</v>
      </c>
      <c r="J421" s="57" t="s">
        <v>63</v>
      </c>
      <c r="K421" s="57"/>
      <c r="L421" s="57"/>
      <c r="M421" s="29" t="s">
        <v>45</v>
      </c>
      <c r="N421" s="57" t="s">
        <v>279</v>
      </c>
      <c r="O421" s="57"/>
      <c r="P421" s="57">
        <v>610</v>
      </c>
      <c r="Q421" s="57"/>
      <c r="R421" s="59">
        <v>184300</v>
      </c>
      <c r="S421" s="59"/>
      <c r="T421" s="31">
        <v>92149.98</v>
      </c>
      <c r="U421" s="30">
        <f t="shared" si="14"/>
        <v>-92150.02</v>
      </c>
      <c r="V421" s="32">
        <f t="shared" si="15"/>
        <v>0.4999998914812805</v>
      </c>
    </row>
    <row r="422" spans="1:22" ht="12.75">
      <c r="A422" s="69" t="s">
        <v>280</v>
      </c>
      <c r="B422" s="69"/>
      <c r="C422" s="69"/>
      <c r="D422" s="69"/>
      <c r="E422" s="69"/>
      <c r="F422" s="69"/>
      <c r="G422" s="69"/>
      <c r="H422" s="69"/>
      <c r="I422" s="23" t="s">
        <v>359</v>
      </c>
      <c r="J422" s="66" t="s">
        <v>63</v>
      </c>
      <c r="K422" s="66"/>
      <c r="L422" s="66"/>
      <c r="M422" s="24" t="s">
        <v>45</v>
      </c>
      <c r="N422" s="66" t="s">
        <v>281</v>
      </c>
      <c r="O422" s="66"/>
      <c r="P422" s="66" t="s">
        <v>17</v>
      </c>
      <c r="Q422" s="66"/>
      <c r="R422" s="68">
        <f>R423</f>
        <v>0</v>
      </c>
      <c r="S422" s="68"/>
      <c r="T422" s="26">
        <f>T423</f>
        <v>0</v>
      </c>
      <c r="U422" s="25">
        <f t="shared" si="14"/>
        <v>0</v>
      </c>
      <c r="V422" s="27">
        <v>0</v>
      </c>
    </row>
    <row r="423" spans="1:22" ht="12.75">
      <c r="A423" s="56" t="s">
        <v>36</v>
      </c>
      <c r="B423" s="56"/>
      <c r="C423" s="56"/>
      <c r="D423" s="56"/>
      <c r="E423" s="56"/>
      <c r="F423" s="56"/>
      <c r="G423" s="56"/>
      <c r="H423" s="56"/>
      <c r="I423" s="28" t="s">
        <v>359</v>
      </c>
      <c r="J423" s="57" t="s">
        <v>63</v>
      </c>
      <c r="K423" s="57"/>
      <c r="L423" s="57"/>
      <c r="M423" s="29" t="s">
        <v>45</v>
      </c>
      <c r="N423" s="57" t="s">
        <v>281</v>
      </c>
      <c r="O423" s="57"/>
      <c r="P423" s="57" t="s">
        <v>37</v>
      </c>
      <c r="Q423" s="57"/>
      <c r="R423" s="59">
        <v>0</v>
      </c>
      <c r="S423" s="59"/>
      <c r="T423" s="31">
        <v>0</v>
      </c>
      <c r="U423" s="30">
        <f t="shared" si="14"/>
        <v>0</v>
      </c>
      <c r="V423" s="32">
        <v>0</v>
      </c>
    </row>
    <row r="424" spans="1:22" ht="14.25">
      <c r="A424" s="77" t="s">
        <v>282</v>
      </c>
      <c r="B424" s="77"/>
      <c r="C424" s="77"/>
      <c r="D424" s="77"/>
      <c r="E424" s="77"/>
      <c r="F424" s="77"/>
      <c r="G424" s="77"/>
      <c r="H424" s="77"/>
      <c r="I424" s="22" t="s">
        <v>359</v>
      </c>
      <c r="J424" s="61" t="s">
        <v>67</v>
      </c>
      <c r="K424" s="61"/>
      <c r="L424" s="61"/>
      <c r="M424" s="18" t="s">
        <v>15</v>
      </c>
      <c r="N424" s="61" t="s">
        <v>16</v>
      </c>
      <c r="O424" s="61"/>
      <c r="P424" s="61" t="s">
        <v>17</v>
      </c>
      <c r="Q424" s="61"/>
      <c r="R424" s="78">
        <f>R425</f>
        <v>1244930</v>
      </c>
      <c r="S424" s="78"/>
      <c r="T424" s="19">
        <f>T425</f>
        <v>472277.58</v>
      </c>
      <c r="U424" s="20">
        <f t="shared" si="14"/>
        <v>-772652.4199999999</v>
      </c>
      <c r="V424" s="21">
        <f t="shared" si="15"/>
        <v>0.37936075120689516</v>
      </c>
    </row>
    <row r="425" spans="1:22" ht="14.25">
      <c r="A425" s="77" t="s">
        <v>245</v>
      </c>
      <c r="B425" s="77"/>
      <c r="C425" s="77"/>
      <c r="D425" s="77"/>
      <c r="E425" s="77"/>
      <c r="F425" s="77"/>
      <c r="G425" s="77"/>
      <c r="H425" s="77"/>
      <c r="I425" s="22" t="s">
        <v>359</v>
      </c>
      <c r="J425" s="61" t="s">
        <v>67</v>
      </c>
      <c r="K425" s="61"/>
      <c r="L425" s="61"/>
      <c r="M425" s="18" t="s">
        <v>14</v>
      </c>
      <c r="N425" s="61" t="s">
        <v>16</v>
      </c>
      <c r="O425" s="61"/>
      <c r="P425" s="61" t="s">
        <v>17</v>
      </c>
      <c r="Q425" s="61"/>
      <c r="R425" s="78">
        <f>R426</f>
        <v>1244930</v>
      </c>
      <c r="S425" s="78"/>
      <c r="T425" s="19">
        <f>T426</f>
        <v>472277.58</v>
      </c>
      <c r="U425" s="20">
        <f t="shared" si="14"/>
        <v>-772652.4199999999</v>
      </c>
      <c r="V425" s="21">
        <f t="shared" si="15"/>
        <v>0.37936075120689516</v>
      </c>
    </row>
    <row r="426" spans="1:22" ht="24" customHeight="1">
      <c r="A426" s="69" t="s">
        <v>42</v>
      </c>
      <c r="B426" s="69"/>
      <c r="C426" s="69"/>
      <c r="D426" s="69"/>
      <c r="E426" s="69"/>
      <c r="F426" s="69"/>
      <c r="G426" s="69"/>
      <c r="H426" s="69"/>
      <c r="I426" s="23" t="s">
        <v>359</v>
      </c>
      <c r="J426" s="66" t="s">
        <v>67</v>
      </c>
      <c r="K426" s="66"/>
      <c r="L426" s="66"/>
      <c r="M426" s="24" t="s">
        <v>14</v>
      </c>
      <c r="N426" s="66" t="s">
        <v>51</v>
      </c>
      <c r="O426" s="66"/>
      <c r="P426" s="66" t="s">
        <v>17</v>
      </c>
      <c r="Q426" s="66"/>
      <c r="R426" s="68">
        <f>R427</f>
        <v>1244930</v>
      </c>
      <c r="S426" s="68"/>
      <c r="T426" s="26">
        <f>T427</f>
        <v>472277.58</v>
      </c>
      <c r="U426" s="25">
        <f t="shared" si="14"/>
        <v>-772652.4199999999</v>
      </c>
      <c r="V426" s="27">
        <f t="shared" si="15"/>
        <v>0.37936075120689516</v>
      </c>
    </row>
    <row r="427" spans="1:22" ht="15" customHeight="1">
      <c r="A427" s="69" t="s">
        <v>247</v>
      </c>
      <c r="B427" s="69"/>
      <c r="C427" s="69"/>
      <c r="D427" s="69"/>
      <c r="E427" s="69"/>
      <c r="F427" s="69"/>
      <c r="G427" s="69"/>
      <c r="H427" s="69"/>
      <c r="I427" s="23" t="s">
        <v>359</v>
      </c>
      <c r="J427" s="66" t="s">
        <v>67</v>
      </c>
      <c r="K427" s="66"/>
      <c r="L427" s="66"/>
      <c r="M427" s="24" t="s">
        <v>14</v>
      </c>
      <c r="N427" s="66" t="s">
        <v>283</v>
      </c>
      <c r="O427" s="66"/>
      <c r="P427" s="66" t="s">
        <v>17</v>
      </c>
      <c r="Q427" s="66"/>
      <c r="R427" s="68">
        <f>R428</f>
        <v>1244930</v>
      </c>
      <c r="S427" s="68"/>
      <c r="T427" s="26">
        <f>T428</f>
        <v>472277.58</v>
      </c>
      <c r="U427" s="25">
        <f t="shared" si="14"/>
        <v>-772652.4199999999</v>
      </c>
      <c r="V427" s="27">
        <f t="shared" si="15"/>
        <v>0.37936075120689516</v>
      </c>
    </row>
    <row r="428" spans="1:22" ht="12.75">
      <c r="A428" s="69" t="s">
        <v>284</v>
      </c>
      <c r="B428" s="69"/>
      <c r="C428" s="69"/>
      <c r="D428" s="69"/>
      <c r="E428" s="69"/>
      <c r="F428" s="69"/>
      <c r="G428" s="69"/>
      <c r="H428" s="69"/>
      <c r="I428" s="23" t="s">
        <v>359</v>
      </c>
      <c r="J428" s="66" t="s">
        <v>67</v>
      </c>
      <c r="K428" s="66"/>
      <c r="L428" s="66"/>
      <c r="M428" s="24" t="s">
        <v>14</v>
      </c>
      <c r="N428" s="66" t="s">
        <v>285</v>
      </c>
      <c r="O428" s="66"/>
      <c r="P428" s="66" t="s">
        <v>17</v>
      </c>
      <c r="Q428" s="66"/>
      <c r="R428" s="68">
        <f>R429</f>
        <v>1244930</v>
      </c>
      <c r="S428" s="68"/>
      <c r="T428" s="26">
        <f>T429</f>
        <v>472277.58</v>
      </c>
      <c r="U428" s="25">
        <f t="shared" si="14"/>
        <v>-772652.4199999999</v>
      </c>
      <c r="V428" s="27">
        <f t="shared" si="15"/>
        <v>0.37936075120689516</v>
      </c>
    </row>
    <row r="429" spans="1:22" ht="12.75">
      <c r="A429" s="56" t="s">
        <v>249</v>
      </c>
      <c r="B429" s="56"/>
      <c r="C429" s="56"/>
      <c r="D429" s="56"/>
      <c r="E429" s="56"/>
      <c r="F429" s="56"/>
      <c r="G429" s="56"/>
      <c r="H429" s="56"/>
      <c r="I429" s="28" t="s">
        <v>359</v>
      </c>
      <c r="J429" s="57" t="s">
        <v>67</v>
      </c>
      <c r="K429" s="57"/>
      <c r="L429" s="57"/>
      <c r="M429" s="29" t="s">
        <v>14</v>
      </c>
      <c r="N429" s="57" t="s">
        <v>285</v>
      </c>
      <c r="O429" s="57"/>
      <c r="P429" s="57" t="s">
        <v>286</v>
      </c>
      <c r="Q429" s="57"/>
      <c r="R429" s="59">
        <v>1244930</v>
      </c>
      <c r="S429" s="59"/>
      <c r="T429" s="31">
        <v>472277.58</v>
      </c>
      <c r="U429" s="30">
        <f t="shared" si="14"/>
        <v>-772652.4199999999</v>
      </c>
      <c r="V429" s="32">
        <f t="shared" si="15"/>
        <v>0.37936075120689516</v>
      </c>
    </row>
    <row r="430" spans="1:22" ht="14.25">
      <c r="A430" s="77" t="s">
        <v>287</v>
      </c>
      <c r="B430" s="77"/>
      <c r="C430" s="77"/>
      <c r="D430" s="77"/>
      <c r="E430" s="77"/>
      <c r="F430" s="77"/>
      <c r="G430" s="77"/>
      <c r="H430" s="77"/>
      <c r="I430" s="22" t="s">
        <v>359</v>
      </c>
      <c r="J430" s="61" t="s">
        <v>85</v>
      </c>
      <c r="K430" s="61"/>
      <c r="L430" s="61"/>
      <c r="M430" s="18" t="s">
        <v>15</v>
      </c>
      <c r="N430" s="61" t="s">
        <v>16</v>
      </c>
      <c r="O430" s="61"/>
      <c r="P430" s="61" t="s">
        <v>17</v>
      </c>
      <c r="Q430" s="61"/>
      <c r="R430" s="78">
        <f>R431+R438</f>
        <v>46938418.5</v>
      </c>
      <c r="S430" s="78"/>
      <c r="T430" s="19">
        <f>T431+T438</f>
        <v>22847033.490000002</v>
      </c>
      <c r="U430" s="20">
        <f t="shared" si="14"/>
        <v>-24091385.009999998</v>
      </c>
      <c r="V430" s="21">
        <f t="shared" si="15"/>
        <v>0.486744850383061</v>
      </c>
    </row>
    <row r="431" spans="1:22" ht="14.25">
      <c r="A431" s="77" t="s">
        <v>250</v>
      </c>
      <c r="B431" s="77"/>
      <c r="C431" s="77"/>
      <c r="D431" s="77"/>
      <c r="E431" s="77"/>
      <c r="F431" s="77"/>
      <c r="G431" s="77"/>
      <c r="H431" s="77"/>
      <c r="I431" s="22" t="s">
        <v>359</v>
      </c>
      <c r="J431" s="61" t="s">
        <v>85</v>
      </c>
      <c r="K431" s="61"/>
      <c r="L431" s="61"/>
      <c r="M431" s="18" t="s">
        <v>14</v>
      </c>
      <c r="N431" s="61" t="s">
        <v>16</v>
      </c>
      <c r="O431" s="61"/>
      <c r="P431" s="61" t="s">
        <v>17</v>
      </c>
      <c r="Q431" s="61"/>
      <c r="R431" s="78">
        <f>R432</f>
        <v>13222000</v>
      </c>
      <c r="S431" s="78"/>
      <c r="T431" s="19">
        <f>T432</f>
        <v>7994499.92</v>
      </c>
      <c r="U431" s="20">
        <f t="shared" si="14"/>
        <v>-5227500.08</v>
      </c>
      <c r="V431" s="21">
        <f t="shared" si="15"/>
        <v>0.6046362063227954</v>
      </c>
    </row>
    <row r="432" spans="1:22" ht="27" customHeight="1">
      <c r="A432" s="69" t="s">
        <v>42</v>
      </c>
      <c r="B432" s="69"/>
      <c r="C432" s="69"/>
      <c r="D432" s="69"/>
      <c r="E432" s="69"/>
      <c r="F432" s="69"/>
      <c r="G432" s="69"/>
      <c r="H432" s="69"/>
      <c r="I432" s="23" t="s">
        <v>359</v>
      </c>
      <c r="J432" s="66" t="s">
        <v>85</v>
      </c>
      <c r="K432" s="66"/>
      <c r="L432" s="66"/>
      <c r="M432" s="24" t="s">
        <v>14</v>
      </c>
      <c r="N432" s="66" t="s">
        <v>51</v>
      </c>
      <c r="O432" s="66"/>
      <c r="P432" s="66" t="s">
        <v>17</v>
      </c>
      <c r="Q432" s="66"/>
      <c r="R432" s="68">
        <f>R433</f>
        <v>13222000</v>
      </c>
      <c r="S432" s="68"/>
      <c r="T432" s="26">
        <f>T433</f>
        <v>7994499.92</v>
      </c>
      <c r="U432" s="25">
        <f t="shared" si="14"/>
        <v>-5227500.08</v>
      </c>
      <c r="V432" s="27">
        <f t="shared" si="15"/>
        <v>0.6046362063227954</v>
      </c>
    </row>
    <row r="433" spans="1:22" ht="15" customHeight="1">
      <c r="A433" s="69" t="s">
        <v>202</v>
      </c>
      <c r="B433" s="69"/>
      <c r="C433" s="69"/>
      <c r="D433" s="69"/>
      <c r="E433" s="69"/>
      <c r="F433" s="69"/>
      <c r="G433" s="69"/>
      <c r="H433" s="69"/>
      <c r="I433" s="23" t="s">
        <v>359</v>
      </c>
      <c r="J433" s="66" t="s">
        <v>85</v>
      </c>
      <c r="K433" s="66"/>
      <c r="L433" s="66"/>
      <c r="M433" s="24" t="s">
        <v>14</v>
      </c>
      <c r="N433" s="66" t="s">
        <v>203</v>
      </c>
      <c r="O433" s="66"/>
      <c r="P433" s="66" t="s">
        <v>17</v>
      </c>
      <c r="Q433" s="66"/>
      <c r="R433" s="68">
        <f>R434+R436</f>
        <v>13222000</v>
      </c>
      <c r="S433" s="68"/>
      <c r="T433" s="26">
        <f>T434+T436</f>
        <v>7994499.92</v>
      </c>
      <c r="U433" s="25">
        <f t="shared" si="14"/>
        <v>-5227500.08</v>
      </c>
      <c r="V433" s="27">
        <f t="shared" si="15"/>
        <v>0.6046362063227954</v>
      </c>
    </row>
    <row r="434" spans="1:22" ht="25.5" customHeight="1">
      <c r="A434" s="69" t="s">
        <v>252</v>
      </c>
      <c r="B434" s="69"/>
      <c r="C434" s="69"/>
      <c r="D434" s="69"/>
      <c r="E434" s="69"/>
      <c r="F434" s="69"/>
      <c r="G434" s="69"/>
      <c r="H434" s="69"/>
      <c r="I434" s="23" t="s">
        <v>359</v>
      </c>
      <c r="J434" s="66" t="s">
        <v>85</v>
      </c>
      <c r="K434" s="66"/>
      <c r="L434" s="66"/>
      <c r="M434" s="24" t="s">
        <v>14</v>
      </c>
      <c r="N434" s="66" t="s">
        <v>288</v>
      </c>
      <c r="O434" s="66"/>
      <c r="P434" s="66" t="s">
        <v>17</v>
      </c>
      <c r="Q434" s="66"/>
      <c r="R434" s="68">
        <f>R435</f>
        <v>2722000</v>
      </c>
      <c r="S434" s="68"/>
      <c r="T434" s="26">
        <f>T435</f>
        <v>1362000</v>
      </c>
      <c r="U434" s="25">
        <f t="shared" si="14"/>
        <v>-1360000</v>
      </c>
      <c r="V434" s="27">
        <f t="shared" si="15"/>
        <v>0.5003673769287289</v>
      </c>
    </row>
    <row r="435" spans="1:22" ht="12.75">
      <c r="A435" s="56" t="s">
        <v>254</v>
      </c>
      <c r="B435" s="56"/>
      <c r="C435" s="56"/>
      <c r="D435" s="56"/>
      <c r="E435" s="56"/>
      <c r="F435" s="56"/>
      <c r="G435" s="56"/>
      <c r="H435" s="56"/>
      <c r="I435" s="28" t="s">
        <v>359</v>
      </c>
      <c r="J435" s="57" t="s">
        <v>85</v>
      </c>
      <c r="K435" s="57"/>
      <c r="L435" s="57"/>
      <c r="M435" s="29" t="s">
        <v>14</v>
      </c>
      <c r="N435" s="57" t="s">
        <v>288</v>
      </c>
      <c r="O435" s="57"/>
      <c r="P435" s="57" t="s">
        <v>289</v>
      </c>
      <c r="Q435" s="57"/>
      <c r="R435" s="59">
        <v>2722000</v>
      </c>
      <c r="S435" s="59"/>
      <c r="T435" s="31">
        <v>1362000</v>
      </c>
      <c r="U435" s="30">
        <f t="shared" si="14"/>
        <v>-1360000</v>
      </c>
      <c r="V435" s="32">
        <f t="shared" si="15"/>
        <v>0.5003673769287289</v>
      </c>
    </row>
    <row r="436" spans="1:22" ht="20.25" customHeight="1">
      <c r="A436" s="69" t="s">
        <v>257</v>
      </c>
      <c r="B436" s="69"/>
      <c r="C436" s="69"/>
      <c r="D436" s="69"/>
      <c r="E436" s="69"/>
      <c r="F436" s="69"/>
      <c r="G436" s="69"/>
      <c r="H436" s="69"/>
      <c r="I436" s="23" t="s">
        <v>359</v>
      </c>
      <c r="J436" s="66" t="s">
        <v>85</v>
      </c>
      <c r="K436" s="66"/>
      <c r="L436" s="66"/>
      <c r="M436" s="24" t="s">
        <v>14</v>
      </c>
      <c r="N436" s="66" t="s">
        <v>290</v>
      </c>
      <c r="O436" s="66"/>
      <c r="P436" s="66" t="s">
        <v>17</v>
      </c>
      <c r="Q436" s="66"/>
      <c r="R436" s="68">
        <f>R437</f>
        <v>10500000</v>
      </c>
      <c r="S436" s="68"/>
      <c r="T436" s="26">
        <f>T437</f>
        <v>6632499.92</v>
      </c>
      <c r="U436" s="25">
        <f t="shared" si="14"/>
        <v>-3867500.08</v>
      </c>
      <c r="V436" s="27">
        <f t="shared" si="15"/>
        <v>0.6316666590476191</v>
      </c>
    </row>
    <row r="437" spans="1:22" ht="12.75">
      <c r="A437" s="56" t="s">
        <v>254</v>
      </c>
      <c r="B437" s="56"/>
      <c r="C437" s="56"/>
      <c r="D437" s="56"/>
      <c r="E437" s="56"/>
      <c r="F437" s="56"/>
      <c r="G437" s="56"/>
      <c r="H437" s="56"/>
      <c r="I437" s="28" t="s">
        <v>359</v>
      </c>
      <c r="J437" s="57" t="s">
        <v>85</v>
      </c>
      <c r="K437" s="57"/>
      <c r="L437" s="57"/>
      <c r="M437" s="29" t="s">
        <v>14</v>
      </c>
      <c r="N437" s="57" t="s">
        <v>290</v>
      </c>
      <c r="O437" s="57"/>
      <c r="P437" s="57" t="s">
        <v>289</v>
      </c>
      <c r="Q437" s="57"/>
      <c r="R437" s="59">
        <v>10500000</v>
      </c>
      <c r="S437" s="59"/>
      <c r="T437" s="31">
        <v>6632499.92</v>
      </c>
      <c r="U437" s="30">
        <f t="shared" si="14"/>
        <v>-3867500.08</v>
      </c>
      <c r="V437" s="32">
        <f t="shared" si="15"/>
        <v>0.6316666590476191</v>
      </c>
    </row>
    <row r="438" spans="1:22" ht="19.5" customHeight="1">
      <c r="A438" s="77" t="s">
        <v>291</v>
      </c>
      <c r="B438" s="77"/>
      <c r="C438" s="77"/>
      <c r="D438" s="77"/>
      <c r="E438" s="77"/>
      <c r="F438" s="77"/>
      <c r="G438" s="77"/>
      <c r="H438" s="77"/>
      <c r="I438" s="22" t="s">
        <v>359</v>
      </c>
      <c r="J438" s="61" t="s">
        <v>85</v>
      </c>
      <c r="K438" s="61"/>
      <c r="L438" s="61"/>
      <c r="M438" s="18" t="s">
        <v>19</v>
      </c>
      <c r="N438" s="61" t="s">
        <v>16</v>
      </c>
      <c r="O438" s="61"/>
      <c r="P438" s="61" t="s">
        <v>17</v>
      </c>
      <c r="Q438" s="61"/>
      <c r="R438" s="78">
        <f>R439+R449+R443+R458+R467+R469</f>
        <v>33716418.5</v>
      </c>
      <c r="S438" s="78"/>
      <c r="T438" s="19">
        <f>T439+T449+T443+T458+T467+T469</f>
        <v>14852533.57</v>
      </c>
      <c r="U438" s="20">
        <f t="shared" si="14"/>
        <v>-18863884.93</v>
      </c>
      <c r="V438" s="21">
        <f t="shared" si="15"/>
        <v>0.4405133828197085</v>
      </c>
    </row>
    <row r="439" spans="1:22" ht="28.5" customHeight="1">
      <c r="A439" s="69" t="s">
        <v>313</v>
      </c>
      <c r="B439" s="69"/>
      <c r="C439" s="69"/>
      <c r="D439" s="69"/>
      <c r="E439" s="69"/>
      <c r="F439" s="69"/>
      <c r="G439" s="69"/>
      <c r="H439" s="69"/>
      <c r="I439" s="23" t="s">
        <v>359</v>
      </c>
      <c r="J439" s="66" t="s">
        <v>85</v>
      </c>
      <c r="K439" s="66"/>
      <c r="L439" s="66"/>
      <c r="M439" s="24" t="s">
        <v>19</v>
      </c>
      <c r="N439" s="66" t="s">
        <v>121</v>
      </c>
      <c r="O439" s="66"/>
      <c r="P439" s="66" t="s">
        <v>17</v>
      </c>
      <c r="Q439" s="66"/>
      <c r="R439" s="68">
        <f>R440</f>
        <v>1628829.39</v>
      </c>
      <c r="S439" s="68"/>
      <c r="T439" s="26">
        <f>T440</f>
        <v>720618.77</v>
      </c>
      <c r="U439" s="25">
        <f t="shared" si="14"/>
        <v>-908210.6199999999</v>
      </c>
      <c r="V439" s="27">
        <f t="shared" si="15"/>
        <v>0.44241513225642376</v>
      </c>
    </row>
    <row r="440" spans="1:22" ht="27" customHeight="1">
      <c r="A440" s="69" t="s">
        <v>138</v>
      </c>
      <c r="B440" s="69"/>
      <c r="C440" s="69"/>
      <c r="D440" s="69"/>
      <c r="E440" s="69"/>
      <c r="F440" s="69"/>
      <c r="G440" s="69"/>
      <c r="H440" s="69"/>
      <c r="I440" s="23" t="s">
        <v>359</v>
      </c>
      <c r="J440" s="66" t="s">
        <v>85</v>
      </c>
      <c r="K440" s="66"/>
      <c r="L440" s="66"/>
      <c r="M440" s="24" t="s">
        <v>19</v>
      </c>
      <c r="N440" s="66" t="s">
        <v>139</v>
      </c>
      <c r="O440" s="66"/>
      <c r="P440" s="66" t="s">
        <v>17</v>
      </c>
      <c r="Q440" s="66"/>
      <c r="R440" s="68">
        <f>R441</f>
        <v>1628829.39</v>
      </c>
      <c r="S440" s="68"/>
      <c r="T440" s="26">
        <f>T441</f>
        <v>720618.77</v>
      </c>
      <c r="U440" s="25">
        <f t="shared" si="14"/>
        <v>-908210.6199999999</v>
      </c>
      <c r="V440" s="27">
        <f t="shared" si="15"/>
        <v>0.44241513225642376</v>
      </c>
    </row>
    <row r="441" spans="1:22" ht="15" customHeight="1">
      <c r="A441" s="69" t="s">
        <v>114</v>
      </c>
      <c r="B441" s="69"/>
      <c r="C441" s="69"/>
      <c r="D441" s="69"/>
      <c r="E441" s="69"/>
      <c r="F441" s="69"/>
      <c r="G441" s="69"/>
      <c r="H441" s="69"/>
      <c r="I441" s="23" t="s">
        <v>359</v>
      </c>
      <c r="J441" s="66" t="s">
        <v>85</v>
      </c>
      <c r="K441" s="66"/>
      <c r="L441" s="66"/>
      <c r="M441" s="24" t="s">
        <v>19</v>
      </c>
      <c r="N441" s="66" t="s">
        <v>140</v>
      </c>
      <c r="O441" s="66"/>
      <c r="P441" s="66" t="s">
        <v>17</v>
      </c>
      <c r="Q441" s="66"/>
      <c r="R441" s="68">
        <f>R442</f>
        <v>1628829.39</v>
      </c>
      <c r="S441" s="68"/>
      <c r="T441" s="26">
        <f>T442</f>
        <v>720618.77</v>
      </c>
      <c r="U441" s="25">
        <f t="shared" si="14"/>
        <v>-908210.6199999999</v>
      </c>
      <c r="V441" s="27">
        <f t="shared" si="15"/>
        <v>0.44241513225642376</v>
      </c>
    </row>
    <row r="442" spans="1:22" ht="16.5" customHeight="1">
      <c r="A442" s="69" t="s">
        <v>81</v>
      </c>
      <c r="B442" s="69"/>
      <c r="C442" s="69"/>
      <c r="D442" s="69"/>
      <c r="E442" s="69"/>
      <c r="F442" s="69"/>
      <c r="G442" s="69"/>
      <c r="H442" s="69"/>
      <c r="I442" s="28" t="s">
        <v>359</v>
      </c>
      <c r="J442" s="57" t="s">
        <v>85</v>
      </c>
      <c r="K442" s="57"/>
      <c r="L442" s="57"/>
      <c r="M442" s="29" t="s">
        <v>19</v>
      </c>
      <c r="N442" s="57" t="s">
        <v>140</v>
      </c>
      <c r="O442" s="57"/>
      <c r="P442" s="57" t="s">
        <v>108</v>
      </c>
      <c r="Q442" s="57"/>
      <c r="R442" s="59">
        <v>1628829.39</v>
      </c>
      <c r="S442" s="59"/>
      <c r="T442" s="31">
        <v>720618.77</v>
      </c>
      <c r="U442" s="30">
        <f t="shared" si="14"/>
        <v>-908210.6199999999</v>
      </c>
      <c r="V442" s="32">
        <f t="shared" si="15"/>
        <v>0.44241513225642376</v>
      </c>
    </row>
    <row r="443" spans="1:22" ht="17.25" customHeight="1">
      <c r="A443" s="63" t="s">
        <v>317</v>
      </c>
      <c r="B443" s="64"/>
      <c r="C443" s="64"/>
      <c r="D443" s="64"/>
      <c r="E443" s="64"/>
      <c r="F443" s="64"/>
      <c r="G443" s="64"/>
      <c r="H443" s="65"/>
      <c r="I443" s="23" t="s">
        <v>359</v>
      </c>
      <c r="J443" s="66" t="s">
        <v>85</v>
      </c>
      <c r="K443" s="66"/>
      <c r="L443" s="66"/>
      <c r="M443" s="24" t="s">
        <v>19</v>
      </c>
      <c r="N443" s="67" t="s">
        <v>237</v>
      </c>
      <c r="O443" s="67"/>
      <c r="P443" s="66" t="s">
        <v>17</v>
      </c>
      <c r="Q443" s="66"/>
      <c r="R443" s="75">
        <f>R444</f>
        <v>8340700</v>
      </c>
      <c r="S443" s="76"/>
      <c r="T443" s="25">
        <f>T444</f>
        <v>5225674.8</v>
      </c>
      <c r="U443" s="25">
        <f t="shared" si="14"/>
        <v>-3115025.2</v>
      </c>
      <c r="V443" s="27">
        <f t="shared" si="15"/>
        <v>0.6265271260205978</v>
      </c>
    </row>
    <row r="444" spans="1:22" ht="12.75">
      <c r="A444" s="63" t="s">
        <v>238</v>
      </c>
      <c r="B444" s="64"/>
      <c r="C444" s="64"/>
      <c r="D444" s="64"/>
      <c r="E444" s="64"/>
      <c r="F444" s="64"/>
      <c r="G444" s="64"/>
      <c r="H444" s="65"/>
      <c r="I444" s="23" t="s">
        <v>359</v>
      </c>
      <c r="J444" s="66" t="s">
        <v>85</v>
      </c>
      <c r="K444" s="66"/>
      <c r="L444" s="66"/>
      <c r="M444" s="24" t="s">
        <v>19</v>
      </c>
      <c r="N444" s="67" t="s">
        <v>239</v>
      </c>
      <c r="O444" s="67"/>
      <c r="P444" s="66" t="s">
        <v>17</v>
      </c>
      <c r="Q444" s="66"/>
      <c r="R444" s="75">
        <f>R445+R447</f>
        <v>8340700</v>
      </c>
      <c r="S444" s="76"/>
      <c r="T444" s="25">
        <f>T445+T447</f>
        <v>5225674.8</v>
      </c>
      <c r="U444" s="25">
        <f t="shared" si="14"/>
        <v>-3115025.2</v>
      </c>
      <c r="V444" s="27">
        <f t="shared" si="15"/>
        <v>0.6265271260205978</v>
      </c>
    </row>
    <row r="445" spans="1:22" ht="18" customHeight="1">
      <c r="A445" s="63" t="s">
        <v>356</v>
      </c>
      <c r="B445" s="64"/>
      <c r="C445" s="64"/>
      <c r="D445" s="64"/>
      <c r="E445" s="64"/>
      <c r="F445" s="64"/>
      <c r="G445" s="64"/>
      <c r="H445" s="65"/>
      <c r="I445" s="23" t="s">
        <v>359</v>
      </c>
      <c r="J445" s="66" t="s">
        <v>85</v>
      </c>
      <c r="K445" s="66"/>
      <c r="L445" s="66"/>
      <c r="M445" s="24" t="s">
        <v>19</v>
      </c>
      <c r="N445" s="67" t="s">
        <v>354</v>
      </c>
      <c r="O445" s="67"/>
      <c r="P445" s="66" t="s">
        <v>17</v>
      </c>
      <c r="Q445" s="66"/>
      <c r="R445" s="75">
        <f>R446</f>
        <v>5981008</v>
      </c>
      <c r="S445" s="76"/>
      <c r="T445" s="25">
        <f>T446</f>
        <v>2865982.8</v>
      </c>
      <c r="U445" s="25">
        <f t="shared" si="14"/>
        <v>-3115025.2</v>
      </c>
      <c r="V445" s="27">
        <f t="shared" si="15"/>
        <v>0.47918056621893834</v>
      </c>
    </row>
    <row r="446" spans="1:22" ht="12.75">
      <c r="A446" s="70" t="s">
        <v>81</v>
      </c>
      <c r="B446" s="71"/>
      <c r="C446" s="71"/>
      <c r="D446" s="71"/>
      <c r="E446" s="71"/>
      <c r="F446" s="71"/>
      <c r="G446" s="71"/>
      <c r="H446" s="72"/>
      <c r="I446" s="28" t="s">
        <v>359</v>
      </c>
      <c r="J446" s="57" t="s">
        <v>85</v>
      </c>
      <c r="K446" s="57"/>
      <c r="L446" s="57"/>
      <c r="M446" s="29" t="s">
        <v>19</v>
      </c>
      <c r="N446" s="58" t="s">
        <v>354</v>
      </c>
      <c r="O446" s="58"/>
      <c r="P446" s="57">
        <v>540</v>
      </c>
      <c r="Q446" s="57"/>
      <c r="R446" s="73">
        <v>5981008</v>
      </c>
      <c r="S446" s="74"/>
      <c r="T446" s="31">
        <v>2865982.8</v>
      </c>
      <c r="U446" s="30">
        <f t="shared" si="14"/>
        <v>-3115025.2</v>
      </c>
      <c r="V446" s="32">
        <f t="shared" si="15"/>
        <v>0.47918056621893834</v>
      </c>
    </row>
    <row r="447" spans="1:22" ht="23.25" customHeight="1">
      <c r="A447" s="63" t="s">
        <v>357</v>
      </c>
      <c r="B447" s="64"/>
      <c r="C447" s="64"/>
      <c r="D447" s="64"/>
      <c r="E447" s="64"/>
      <c r="F447" s="64"/>
      <c r="G447" s="64"/>
      <c r="H447" s="65"/>
      <c r="I447" s="23" t="s">
        <v>359</v>
      </c>
      <c r="J447" s="66" t="s">
        <v>85</v>
      </c>
      <c r="K447" s="66"/>
      <c r="L447" s="66"/>
      <c r="M447" s="24" t="s">
        <v>19</v>
      </c>
      <c r="N447" s="67" t="s">
        <v>355</v>
      </c>
      <c r="O447" s="67"/>
      <c r="P447" s="66" t="s">
        <v>17</v>
      </c>
      <c r="Q447" s="66"/>
      <c r="R447" s="75">
        <f>R448</f>
        <v>2359692</v>
      </c>
      <c r="S447" s="76"/>
      <c r="T447" s="25">
        <f>T448</f>
        <v>2359692</v>
      </c>
      <c r="U447" s="25">
        <f t="shared" si="14"/>
        <v>0</v>
      </c>
      <c r="V447" s="27">
        <f t="shared" si="15"/>
        <v>1</v>
      </c>
    </row>
    <row r="448" spans="1:22" ht="12.75">
      <c r="A448" s="70" t="s">
        <v>81</v>
      </c>
      <c r="B448" s="71"/>
      <c r="C448" s="71"/>
      <c r="D448" s="71"/>
      <c r="E448" s="71"/>
      <c r="F448" s="71"/>
      <c r="G448" s="71"/>
      <c r="H448" s="72"/>
      <c r="I448" s="28" t="s">
        <v>359</v>
      </c>
      <c r="J448" s="57" t="s">
        <v>85</v>
      </c>
      <c r="K448" s="57"/>
      <c r="L448" s="57"/>
      <c r="M448" s="29" t="s">
        <v>19</v>
      </c>
      <c r="N448" s="58" t="s">
        <v>355</v>
      </c>
      <c r="O448" s="58"/>
      <c r="P448" s="57">
        <v>540</v>
      </c>
      <c r="Q448" s="57"/>
      <c r="R448" s="73">
        <v>2359692</v>
      </c>
      <c r="S448" s="74"/>
      <c r="T448" s="31">
        <v>2359692</v>
      </c>
      <c r="U448" s="30">
        <f t="shared" si="14"/>
        <v>0</v>
      </c>
      <c r="V448" s="32">
        <f t="shared" si="15"/>
        <v>1</v>
      </c>
    </row>
    <row r="449" spans="1:22" ht="30" customHeight="1">
      <c r="A449" s="69" t="s">
        <v>308</v>
      </c>
      <c r="B449" s="69"/>
      <c r="C449" s="69"/>
      <c r="D449" s="69"/>
      <c r="E449" s="69"/>
      <c r="F449" s="69"/>
      <c r="G449" s="69"/>
      <c r="H449" s="69"/>
      <c r="I449" s="23" t="s">
        <v>359</v>
      </c>
      <c r="J449" s="66" t="s">
        <v>85</v>
      </c>
      <c r="K449" s="66"/>
      <c r="L449" s="66"/>
      <c r="M449" s="24" t="s">
        <v>19</v>
      </c>
      <c r="N449" s="66" t="s">
        <v>100</v>
      </c>
      <c r="O449" s="66"/>
      <c r="P449" s="66" t="s">
        <v>17</v>
      </c>
      <c r="Q449" s="66"/>
      <c r="R449" s="68">
        <f>R450+R453</f>
        <v>7340649.11</v>
      </c>
      <c r="S449" s="68"/>
      <c r="T449" s="26">
        <f>T450+T453</f>
        <v>0</v>
      </c>
      <c r="U449" s="25">
        <f t="shared" si="14"/>
        <v>-7340649.11</v>
      </c>
      <c r="V449" s="27">
        <f t="shared" si="15"/>
        <v>0</v>
      </c>
    </row>
    <row r="450" spans="1:22" ht="12.75">
      <c r="A450" s="69" t="s">
        <v>78</v>
      </c>
      <c r="B450" s="69"/>
      <c r="C450" s="69"/>
      <c r="D450" s="69"/>
      <c r="E450" s="69"/>
      <c r="F450" s="69"/>
      <c r="G450" s="69"/>
      <c r="H450" s="69"/>
      <c r="I450" s="23" t="s">
        <v>359</v>
      </c>
      <c r="J450" s="66" t="s">
        <v>85</v>
      </c>
      <c r="K450" s="66"/>
      <c r="L450" s="66"/>
      <c r="M450" s="24" t="s">
        <v>19</v>
      </c>
      <c r="N450" s="66" t="s">
        <v>198</v>
      </c>
      <c r="O450" s="66"/>
      <c r="P450" s="66" t="s">
        <v>17</v>
      </c>
      <c r="Q450" s="66"/>
      <c r="R450" s="68">
        <f>R451</f>
        <v>150000</v>
      </c>
      <c r="S450" s="68"/>
      <c r="T450" s="26">
        <f>T451</f>
        <v>0</v>
      </c>
      <c r="U450" s="25">
        <f t="shared" si="14"/>
        <v>-150000</v>
      </c>
      <c r="V450" s="27">
        <f t="shared" si="15"/>
        <v>0</v>
      </c>
    </row>
    <row r="451" spans="1:22" ht="21.75" customHeight="1">
      <c r="A451" s="69" t="s">
        <v>292</v>
      </c>
      <c r="B451" s="69"/>
      <c r="C451" s="69"/>
      <c r="D451" s="69"/>
      <c r="E451" s="69"/>
      <c r="F451" s="69"/>
      <c r="G451" s="69"/>
      <c r="H451" s="69"/>
      <c r="I451" s="23" t="s">
        <v>359</v>
      </c>
      <c r="J451" s="66" t="s">
        <v>85</v>
      </c>
      <c r="K451" s="66"/>
      <c r="L451" s="66"/>
      <c r="M451" s="24" t="s">
        <v>19</v>
      </c>
      <c r="N451" s="66" t="s">
        <v>293</v>
      </c>
      <c r="O451" s="66"/>
      <c r="P451" s="66" t="s">
        <v>17</v>
      </c>
      <c r="Q451" s="66"/>
      <c r="R451" s="68">
        <f>R452</f>
        <v>150000</v>
      </c>
      <c r="S451" s="68"/>
      <c r="T451" s="26">
        <f>T452</f>
        <v>0</v>
      </c>
      <c r="U451" s="25">
        <f t="shared" si="14"/>
        <v>-150000</v>
      </c>
      <c r="V451" s="27">
        <f t="shared" si="15"/>
        <v>0</v>
      </c>
    </row>
    <row r="452" spans="1:22" ht="12.75">
      <c r="A452" s="56" t="s">
        <v>81</v>
      </c>
      <c r="B452" s="56"/>
      <c r="C452" s="56"/>
      <c r="D452" s="56"/>
      <c r="E452" s="56"/>
      <c r="F452" s="56"/>
      <c r="G452" s="56"/>
      <c r="H452" s="56"/>
      <c r="I452" s="28" t="s">
        <v>359</v>
      </c>
      <c r="J452" s="57" t="s">
        <v>85</v>
      </c>
      <c r="K452" s="57"/>
      <c r="L452" s="57"/>
      <c r="M452" s="29" t="s">
        <v>19</v>
      </c>
      <c r="N452" s="57" t="s">
        <v>293</v>
      </c>
      <c r="O452" s="57"/>
      <c r="P452" s="57" t="s">
        <v>108</v>
      </c>
      <c r="Q452" s="57"/>
      <c r="R452" s="59">
        <v>150000</v>
      </c>
      <c r="S452" s="59"/>
      <c r="T452" s="31">
        <v>0</v>
      </c>
      <c r="U452" s="30">
        <f t="shared" si="14"/>
        <v>-150000</v>
      </c>
      <c r="V452" s="32">
        <f t="shared" si="15"/>
        <v>0</v>
      </c>
    </row>
    <row r="453" spans="1:22" ht="27" customHeight="1">
      <c r="A453" s="63" t="s">
        <v>90</v>
      </c>
      <c r="B453" s="64"/>
      <c r="C453" s="64"/>
      <c r="D453" s="64"/>
      <c r="E453" s="64"/>
      <c r="F453" s="64"/>
      <c r="G453" s="64"/>
      <c r="H453" s="65"/>
      <c r="I453" s="23" t="s">
        <v>359</v>
      </c>
      <c r="J453" s="66" t="s">
        <v>85</v>
      </c>
      <c r="K453" s="66"/>
      <c r="L453" s="66"/>
      <c r="M453" s="24" t="s">
        <v>19</v>
      </c>
      <c r="N453" s="67" t="s">
        <v>101</v>
      </c>
      <c r="O453" s="67"/>
      <c r="P453" s="66" t="s">
        <v>17</v>
      </c>
      <c r="Q453" s="66"/>
      <c r="R453" s="68">
        <f>R454+R456</f>
        <v>7190649.11</v>
      </c>
      <c r="S453" s="68"/>
      <c r="T453" s="26">
        <f>T454+T456</f>
        <v>0</v>
      </c>
      <c r="U453" s="30">
        <f t="shared" si="14"/>
        <v>-7190649.11</v>
      </c>
      <c r="V453" s="32">
        <f t="shared" si="15"/>
        <v>0</v>
      </c>
    </row>
    <row r="454" spans="1:22" ht="25.5" customHeight="1">
      <c r="A454" s="63" t="s">
        <v>132</v>
      </c>
      <c r="B454" s="64"/>
      <c r="C454" s="64"/>
      <c r="D454" s="64"/>
      <c r="E454" s="64"/>
      <c r="F454" s="64"/>
      <c r="G454" s="64"/>
      <c r="H454" s="65"/>
      <c r="I454" s="23" t="s">
        <v>359</v>
      </c>
      <c r="J454" s="66" t="s">
        <v>85</v>
      </c>
      <c r="K454" s="66"/>
      <c r="L454" s="66"/>
      <c r="M454" s="24" t="s">
        <v>19</v>
      </c>
      <c r="N454" s="67" t="s">
        <v>364</v>
      </c>
      <c r="O454" s="67"/>
      <c r="P454" s="66" t="s">
        <v>17</v>
      </c>
      <c r="Q454" s="66"/>
      <c r="R454" s="68">
        <f>R455</f>
        <v>1877404</v>
      </c>
      <c r="S454" s="68"/>
      <c r="T454" s="26">
        <f>T455</f>
        <v>0</v>
      </c>
      <c r="U454" s="30">
        <f t="shared" si="14"/>
        <v>-1877404</v>
      </c>
      <c r="V454" s="32">
        <f t="shared" si="15"/>
        <v>0</v>
      </c>
    </row>
    <row r="455" spans="1:22" ht="12.75">
      <c r="A455" s="56" t="s">
        <v>93</v>
      </c>
      <c r="B455" s="56"/>
      <c r="C455" s="56"/>
      <c r="D455" s="56"/>
      <c r="E455" s="56"/>
      <c r="F455" s="56"/>
      <c r="G455" s="56"/>
      <c r="H455" s="56"/>
      <c r="I455" s="28" t="s">
        <v>359</v>
      </c>
      <c r="J455" s="57" t="s">
        <v>85</v>
      </c>
      <c r="K455" s="57"/>
      <c r="L455" s="57"/>
      <c r="M455" s="29" t="s">
        <v>19</v>
      </c>
      <c r="N455" s="58" t="s">
        <v>364</v>
      </c>
      <c r="O455" s="58"/>
      <c r="P455" s="57">
        <v>520</v>
      </c>
      <c r="Q455" s="57"/>
      <c r="R455" s="59">
        <v>1877404</v>
      </c>
      <c r="S455" s="59"/>
      <c r="T455" s="31">
        <v>0</v>
      </c>
      <c r="U455" s="30">
        <f t="shared" si="14"/>
        <v>-1877404</v>
      </c>
      <c r="V455" s="32">
        <f t="shared" si="15"/>
        <v>0</v>
      </c>
    </row>
    <row r="456" spans="1:22" ht="17.25" customHeight="1">
      <c r="A456" s="63" t="s">
        <v>299</v>
      </c>
      <c r="B456" s="64"/>
      <c r="C456" s="64"/>
      <c r="D456" s="64"/>
      <c r="E456" s="64"/>
      <c r="F456" s="64"/>
      <c r="G456" s="64"/>
      <c r="H456" s="65"/>
      <c r="I456" s="23" t="s">
        <v>359</v>
      </c>
      <c r="J456" s="66" t="s">
        <v>85</v>
      </c>
      <c r="K456" s="66"/>
      <c r="L456" s="66"/>
      <c r="M456" s="24" t="s">
        <v>19</v>
      </c>
      <c r="N456" s="67" t="s">
        <v>297</v>
      </c>
      <c r="O456" s="67"/>
      <c r="P456" s="66" t="s">
        <v>17</v>
      </c>
      <c r="Q456" s="66"/>
      <c r="R456" s="68">
        <f>R457</f>
        <v>5313245.11</v>
      </c>
      <c r="S456" s="68"/>
      <c r="T456" s="26">
        <f>T457</f>
        <v>0</v>
      </c>
      <c r="U456" s="30">
        <f t="shared" si="14"/>
        <v>-5313245.11</v>
      </c>
      <c r="V456" s="32">
        <f t="shared" si="15"/>
        <v>0</v>
      </c>
    </row>
    <row r="457" spans="1:22" ht="12.75">
      <c r="A457" s="56" t="s">
        <v>93</v>
      </c>
      <c r="B457" s="56"/>
      <c r="C457" s="56"/>
      <c r="D457" s="56"/>
      <c r="E457" s="56"/>
      <c r="F457" s="56"/>
      <c r="G457" s="56"/>
      <c r="H457" s="56"/>
      <c r="I457" s="28" t="s">
        <v>359</v>
      </c>
      <c r="J457" s="57" t="s">
        <v>85</v>
      </c>
      <c r="K457" s="57"/>
      <c r="L457" s="57"/>
      <c r="M457" s="29" t="s">
        <v>19</v>
      </c>
      <c r="N457" s="58" t="s">
        <v>297</v>
      </c>
      <c r="O457" s="58"/>
      <c r="P457" s="57">
        <v>520</v>
      </c>
      <c r="Q457" s="57"/>
      <c r="R457" s="59">
        <v>5313245.11</v>
      </c>
      <c r="S457" s="59"/>
      <c r="T457" s="31">
        <v>0</v>
      </c>
      <c r="U457" s="30">
        <f t="shared" si="14"/>
        <v>-5313245.11</v>
      </c>
      <c r="V457" s="32">
        <f t="shared" si="15"/>
        <v>0</v>
      </c>
    </row>
    <row r="458" spans="1:22" ht="27" customHeight="1">
      <c r="A458" s="63" t="s">
        <v>42</v>
      </c>
      <c r="B458" s="64"/>
      <c r="C458" s="64"/>
      <c r="D458" s="64"/>
      <c r="E458" s="64"/>
      <c r="F458" s="64"/>
      <c r="G458" s="64"/>
      <c r="H458" s="65"/>
      <c r="I458" s="23" t="s">
        <v>359</v>
      </c>
      <c r="J458" s="66" t="s">
        <v>85</v>
      </c>
      <c r="K458" s="66"/>
      <c r="L458" s="66"/>
      <c r="M458" s="24" t="s">
        <v>19</v>
      </c>
      <c r="N458" s="67" t="s">
        <v>51</v>
      </c>
      <c r="O458" s="67"/>
      <c r="P458" s="48" t="s">
        <v>17</v>
      </c>
      <c r="Q458" s="1"/>
      <c r="R458" s="68">
        <f>R459+R464</f>
        <v>8816240</v>
      </c>
      <c r="S458" s="68"/>
      <c r="T458" s="25">
        <f>T459+T464</f>
        <v>8816240</v>
      </c>
      <c r="U458" s="30">
        <f t="shared" si="14"/>
        <v>0</v>
      </c>
      <c r="V458" s="32">
        <f t="shared" si="15"/>
        <v>1</v>
      </c>
    </row>
    <row r="459" spans="1:22" ht="19.5" customHeight="1">
      <c r="A459" s="63" t="s">
        <v>202</v>
      </c>
      <c r="B459" s="64"/>
      <c r="C459" s="64"/>
      <c r="D459" s="64"/>
      <c r="E459" s="64"/>
      <c r="F459" s="64"/>
      <c r="G459" s="64"/>
      <c r="H459" s="65"/>
      <c r="I459" s="23" t="s">
        <v>359</v>
      </c>
      <c r="J459" s="66" t="s">
        <v>85</v>
      </c>
      <c r="K459" s="66"/>
      <c r="L459" s="66"/>
      <c r="M459" s="24" t="s">
        <v>19</v>
      </c>
      <c r="N459" s="67" t="s">
        <v>203</v>
      </c>
      <c r="O459" s="67"/>
      <c r="P459" s="66" t="s">
        <v>17</v>
      </c>
      <c r="Q459" s="66"/>
      <c r="R459" s="59">
        <f>R460+R462</f>
        <v>8751200</v>
      </c>
      <c r="S459" s="59"/>
      <c r="T459" s="31">
        <f>T460+T462</f>
        <v>8751200</v>
      </c>
      <c r="U459" s="30">
        <f t="shared" si="14"/>
        <v>0</v>
      </c>
      <c r="V459" s="32">
        <f t="shared" si="15"/>
        <v>1</v>
      </c>
    </row>
    <row r="460" spans="1:22" ht="27" customHeight="1">
      <c r="A460" s="63" t="s">
        <v>376</v>
      </c>
      <c r="B460" s="64"/>
      <c r="C460" s="64"/>
      <c r="D460" s="64"/>
      <c r="E460" s="64"/>
      <c r="F460" s="64"/>
      <c r="G460" s="64"/>
      <c r="H460" s="65"/>
      <c r="I460" s="23" t="s">
        <v>359</v>
      </c>
      <c r="J460" s="66" t="s">
        <v>85</v>
      </c>
      <c r="K460" s="66"/>
      <c r="L460" s="66"/>
      <c r="M460" s="24" t="s">
        <v>19</v>
      </c>
      <c r="N460" s="67" t="s">
        <v>372</v>
      </c>
      <c r="O460" s="67"/>
      <c r="P460" s="66" t="s">
        <v>17</v>
      </c>
      <c r="Q460" s="66"/>
      <c r="R460" s="68">
        <f>R461</f>
        <v>6751200</v>
      </c>
      <c r="S460" s="68"/>
      <c r="T460" s="25">
        <f>T461</f>
        <v>6751200</v>
      </c>
      <c r="U460" s="30">
        <f t="shared" si="14"/>
        <v>0</v>
      </c>
      <c r="V460" s="32">
        <f t="shared" si="15"/>
        <v>1</v>
      </c>
    </row>
    <row r="461" spans="1:22" ht="12.75">
      <c r="A461" s="56" t="s">
        <v>81</v>
      </c>
      <c r="B461" s="56"/>
      <c r="C461" s="56"/>
      <c r="D461" s="56"/>
      <c r="E461" s="56"/>
      <c r="F461" s="56"/>
      <c r="G461" s="56"/>
      <c r="H461" s="56"/>
      <c r="I461" s="28" t="s">
        <v>359</v>
      </c>
      <c r="J461" s="57" t="s">
        <v>85</v>
      </c>
      <c r="K461" s="57"/>
      <c r="L461" s="57"/>
      <c r="M461" s="29" t="s">
        <v>19</v>
      </c>
      <c r="N461" s="58" t="s">
        <v>372</v>
      </c>
      <c r="O461" s="58"/>
      <c r="P461" s="57">
        <v>540</v>
      </c>
      <c r="Q461" s="57"/>
      <c r="R461" s="59">
        <v>6751200</v>
      </c>
      <c r="S461" s="59"/>
      <c r="T461" s="31">
        <v>6751200</v>
      </c>
      <c r="U461" s="30">
        <f t="shared" si="14"/>
        <v>0</v>
      </c>
      <c r="V461" s="32">
        <f t="shared" si="15"/>
        <v>1</v>
      </c>
    </row>
    <row r="462" spans="1:22" ht="25.5" customHeight="1">
      <c r="A462" s="63" t="s">
        <v>377</v>
      </c>
      <c r="B462" s="64"/>
      <c r="C462" s="64"/>
      <c r="D462" s="64"/>
      <c r="E462" s="64"/>
      <c r="F462" s="64"/>
      <c r="G462" s="64"/>
      <c r="H462" s="65"/>
      <c r="I462" s="23" t="s">
        <v>359</v>
      </c>
      <c r="J462" s="66" t="s">
        <v>85</v>
      </c>
      <c r="K462" s="66"/>
      <c r="L462" s="66"/>
      <c r="M462" s="24" t="s">
        <v>19</v>
      </c>
      <c r="N462" s="67" t="s">
        <v>373</v>
      </c>
      <c r="O462" s="67"/>
      <c r="P462" s="66" t="s">
        <v>17</v>
      </c>
      <c r="Q462" s="66"/>
      <c r="R462" s="68">
        <f>R463</f>
        <v>2000000</v>
      </c>
      <c r="S462" s="68"/>
      <c r="T462" s="25">
        <f>T463</f>
        <v>2000000</v>
      </c>
      <c r="U462" s="30">
        <f t="shared" si="14"/>
        <v>0</v>
      </c>
      <c r="V462" s="32">
        <f t="shared" si="15"/>
        <v>1</v>
      </c>
    </row>
    <row r="463" spans="1:22" ht="12.75">
      <c r="A463" s="56" t="s">
        <v>81</v>
      </c>
      <c r="B463" s="56"/>
      <c r="C463" s="56"/>
      <c r="D463" s="56"/>
      <c r="E463" s="56"/>
      <c r="F463" s="56"/>
      <c r="G463" s="56"/>
      <c r="H463" s="56"/>
      <c r="I463" s="28" t="s">
        <v>359</v>
      </c>
      <c r="J463" s="57" t="s">
        <v>85</v>
      </c>
      <c r="K463" s="57"/>
      <c r="L463" s="57"/>
      <c r="M463" s="29" t="s">
        <v>19</v>
      </c>
      <c r="N463" s="58" t="s">
        <v>373</v>
      </c>
      <c r="O463" s="58"/>
      <c r="P463" s="57">
        <v>540</v>
      </c>
      <c r="Q463" s="57"/>
      <c r="R463" s="59">
        <v>2000000</v>
      </c>
      <c r="S463" s="59"/>
      <c r="T463" s="31">
        <v>2000000</v>
      </c>
      <c r="U463" s="30">
        <f t="shared" si="14"/>
        <v>0</v>
      </c>
      <c r="V463" s="32">
        <f t="shared" si="15"/>
        <v>1</v>
      </c>
    </row>
    <row r="464" spans="1:22" ht="27.75" customHeight="1">
      <c r="A464" s="63" t="s">
        <v>52</v>
      </c>
      <c r="B464" s="64"/>
      <c r="C464" s="64"/>
      <c r="D464" s="64"/>
      <c r="E464" s="64"/>
      <c r="F464" s="64"/>
      <c r="G464" s="64"/>
      <c r="H464" s="65"/>
      <c r="I464" s="23" t="s">
        <v>359</v>
      </c>
      <c r="J464" s="66" t="s">
        <v>85</v>
      </c>
      <c r="K464" s="66"/>
      <c r="L464" s="66"/>
      <c r="M464" s="24" t="s">
        <v>19</v>
      </c>
      <c r="N464" s="67" t="s">
        <v>53</v>
      </c>
      <c r="O464" s="67"/>
      <c r="P464" s="66" t="s">
        <v>17</v>
      </c>
      <c r="Q464" s="66"/>
      <c r="R464" s="59">
        <f>R465</f>
        <v>65040</v>
      </c>
      <c r="S464" s="59"/>
      <c r="T464" s="25">
        <f>T465</f>
        <v>65040</v>
      </c>
      <c r="U464" s="30">
        <f t="shared" si="14"/>
        <v>0</v>
      </c>
      <c r="V464" s="32">
        <f t="shared" si="15"/>
        <v>1</v>
      </c>
    </row>
    <row r="465" spans="1:22" ht="27" customHeight="1">
      <c r="A465" s="63" t="s">
        <v>360</v>
      </c>
      <c r="B465" s="64"/>
      <c r="C465" s="64"/>
      <c r="D465" s="64"/>
      <c r="E465" s="64"/>
      <c r="F465" s="64"/>
      <c r="G465" s="64"/>
      <c r="H465" s="65"/>
      <c r="I465" s="23" t="s">
        <v>359</v>
      </c>
      <c r="J465" s="66" t="s">
        <v>85</v>
      </c>
      <c r="K465" s="66"/>
      <c r="L465" s="66"/>
      <c r="M465" s="24" t="s">
        <v>19</v>
      </c>
      <c r="N465" s="67" t="s">
        <v>374</v>
      </c>
      <c r="O465" s="67"/>
      <c r="P465" s="66" t="s">
        <v>17</v>
      </c>
      <c r="Q465" s="66"/>
      <c r="R465" s="68">
        <f>R466</f>
        <v>65040</v>
      </c>
      <c r="S465" s="68"/>
      <c r="T465" s="25">
        <f>T466</f>
        <v>65040</v>
      </c>
      <c r="U465" s="30">
        <f t="shared" si="14"/>
        <v>0</v>
      </c>
      <c r="V465" s="32">
        <f t="shared" si="15"/>
        <v>1</v>
      </c>
    </row>
    <row r="466" spans="1:22" ht="12.75">
      <c r="A466" s="56" t="s">
        <v>81</v>
      </c>
      <c r="B466" s="56"/>
      <c r="C466" s="56"/>
      <c r="D466" s="56"/>
      <c r="E466" s="56"/>
      <c r="F466" s="56"/>
      <c r="G466" s="56"/>
      <c r="H466" s="56"/>
      <c r="I466" s="28" t="s">
        <v>359</v>
      </c>
      <c r="J466" s="57" t="s">
        <v>85</v>
      </c>
      <c r="K466" s="57"/>
      <c r="L466" s="57"/>
      <c r="M466" s="29" t="s">
        <v>19</v>
      </c>
      <c r="N466" s="58" t="s">
        <v>374</v>
      </c>
      <c r="O466" s="58"/>
      <c r="P466" s="57">
        <v>540</v>
      </c>
      <c r="Q466" s="57"/>
      <c r="R466" s="59">
        <v>65040</v>
      </c>
      <c r="S466" s="59"/>
      <c r="T466" s="31">
        <v>65040</v>
      </c>
      <c r="U466" s="30">
        <f t="shared" si="14"/>
        <v>0</v>
      </c>
      <c r="V466" s="32">
        <f t="shared" si="15"/>
        <v>1</v>
      </c>
    </row>
    <row r="467" spans="1:22" ht="30.75" customHeight="1">
      <c r="A467" s="63" t="s">
        <v>378</v>
      </c>
      <c r="B467" s="64"/>
      <c r="C467" s="64"/>
      <c r="D467" s="64"/>
      <c r="E467" s="64"/>
      <c r="F467" s="64"/>
      <c r="G467" s="64"/>
      <c r="H467" s="65"/>
      <c r="I467" s="23" t="s">
        <v>359</v>
      </c>
      <c r="J467" s="66" t="s">
        <v>85</v>
      </c>
      <c r="K467" s="66"/>
      <c r="L467" s="66"/>
      <c r="M467" s="24" t="s">
        <v>19</v>
      </c>
      <c r="N467" s="67" t="s">
        <v>375</v>
      </c>
      <c r="O467" s="67"/>
      <c r="P467" s="66" t="s">
        <v>17</v>
      </c>
      <c r="Q467" s="66"/>
      <c r="R467" s="68">
        <f>R468</f>
        <v>7500000</v>
      </c>
      <c r="S467" s="68"/>
      <c r="T467" s="25">
        <f>T468</f>
        <v>0</v>
      </c>
      <c r="U467" s="30">
        <f t="shared" si="14"/>
        <v>-7500000</v>
      </c>
      <c r="V467" s="32">
        <f t="shared" si="15"/>
        <v>0</v>
      </c>
    </row>
    <row r="468" spans="1:22" ht="12.75">
      <c r="A468" s="56" t="s">
        <v>81</v>
      </c>
      <c r="B468" s="56"/>
      <c r="C468" s="56"/>
      <c r="D468" s="56"/>
      <c r="E468" s="56"/>
      <c r="F468" s="56"/>
      <c r="G468" s="56"/>
      <c r="H468" s="56"/>
      <c r="I468" s="28" t="s">
        <v>359</v>
      </c>
      <c r="J468" s="57" t="s">
        <v>85</v>
      </c>
      <c r="K468" s="57"/>
      <c r="L468" s="57"/>
      <c r="M468" s="29" t="s">
        <v>19</v>
      </c>
      <c r="N468" s="58" t="s">
        <v>375</v>
      </c>
      <c r="O468" s="58"/>
      <c r="P468" s="57">
        <v>540</v>
      </c>
      <c r="Q468" s="57"/>
      <c r="R468" s="59">
        <v>7500000</v>
      </c>
      <c r="S468" s="59"/>
      <c r="T468" s="31">
        <v>0</v>
      </c>
      <c r="U468" s="30">
        <f t="shared" si="14"/>
        <v>-7500000</v>
      </c>
      <c r="V468" s="32">
        <f t="shared" si="15"/>
        <v>0</v>
      </c>
    </row>
    <row r="469" spans="1:22" ht="23.25" customHeight="1">
      <c r="A469" s="63" t="s">
        <v>58</v>
      </c>
      <c r="B469" s="64"/>
      <c r="C469" s="64"/>
      <c r="D469" s="64"/>
      <c r="E469" s="64"/>
      <c r="F469" s="64"/>
      <c r="G469" s="64"/>
      <c r="H469" s="65"/>
      <c r="I469" s="23" t="s">
        <v>359</v>
      </c>
      <c r="J469" s="66" t="s">
        <v>85</v>
      </c>
      <c r="K469" s="66"/>
      <c r="L469" s="66"/>
      <c r="M469" s="24" t="s">
        <v>19</v>
      </c>
      <c r="N469" s="67" t="s">
        <v>64</v>
      </c>
      <c r="O469" s="67"/>
      <c r="P469" s="66" t="s">
        <v>17</v>
      </c>
      <c r="Q469" s="66"/>
      <c r="R469" s="68">
        <f>R470</f>
        <v>90000</v>
      </c>
      <c r="S469" s="68"/>
      <c r="T469" s="25">
        <f>T470</f>
        <v>90000</v>
      </c>
      <c r="U469" s="30">
        <f t="shared" si="14"/>
        <v>0</v>
      </c>
      <c r="V469" s="32">
        <f t="shared" si="15"/>
        <v>1</v>
      </c>
    </row>
    <row r="470" spans="1:22" ht="12.75">
      <c r="A470" s="56" t="s">
        <v>81</v>
      </c>
      <c r="B470" s="56"/>
      <c r="C470" s="56"/>
      <c r="D470" s="56"/>
      <c r="E470" s="56"/>
      <c r="F470" s="56"/>
      <c r="G470" s="56"/>
      <c r="H470" s="56"/>
      <c r="I470" s="28" t="s">
        <v>359</v>
      </c>
      <c r="J470" s="57" t="s">
        <v>85</v>
      </c>
      <c r="K470" s="57"/>
      <c r="L470" s="57"/>
      <c r="M470" s="29" t="s">
        <v>19</v>
      </c>
      <c r="N470" s="58" t="s">
        <v>64</v>
      </c>
      <c r="O470" s="58"/>
      <c r="P470" s="57">
        <v>540</v>
      </c>
      <c r="Q470" s="57"/>
      <c r="R470" s="59">
        <v>90000</v>
      </c>
      <c r="S470" s="59"/>
      <c r="T470" s="31">
        <v>90000</v>
      </c>
      <c r="U470" s="30">
        <f t="shared" si="14"/>
        <v>0</v>
      </c>
      <c r="V470" s="32">
        <f t="shared" si="15"/>
        <v>1</v>
      </c>
    </row>
    <row r="471" spans="1:22" ht="14.25">
      <c r="A471" s="60" t="s">
        <v>270</v>
      </c>
      <c r="B471" s="60"/>
      <c r="C471" s="60"/>
      <c r="D471" s="60"/>
      <c r="E471" s="60"/>
      <c r="F471" s="60"/>
      <c r="G471" s="60"/>
      <c r="H471" s="60"/>
      <c r="I471" s="49"/>
      <c r="J471" s="61" t="s">
        <v>294</v>
      </c>
      <c r="K471" s="61"/>
      <c r="L471" s="61"/>
      <c r="M471" s="18" t="s">
        <v>294</v>
      </c>
      <c r="N471" s="61" t="s">
        <v>294</v>
      </c>
      <c r="O471" s="61"/>
      <c r="P471" s="61" t="s">
        <v>294</v>
      </c>
      <c r="Q471" s="61"/>
      <c r="R471" s="62">
        <f>R12+R81+R85+R95+R128+R198+R337+R358+R409+R424+R430</f>
        <v>1253283746.3500001</v>
      </c>
      <c r="S471" s="62"/>
      <c r="T471" s="19">
        <f>T12+T81+T85+T95+T128+T198+T337+T358+T409+T424+T430</f>
        <v>479896057.56</v>
      </c>
      <c r="U471" s="20">
        <f t="shared" si="14"/>
        <v>-773387688.7900002</v>
      </c>
      <c r="V471" s="21">
        <f>T471/R471</f>
        <v>0.3829109401263879</v>
      </c>
    </row>
  </sheetData>
  <sheetProtection selectLockedCells="1" selectUnlockedCells="1"/>
  <mergeCells count="2309">
    <mergeCell ref="R387:S387"/>
    <mergeCell ref="A388:H388"/>
    <mergeCell ref="J388:L388"/>
    <mergeCell ref="N388:O388"/>
    <mergeCell ref="P388:Q388"/>
    <mergeCell ref="R388:S388"/>
    <mergeCell ref="N386:O386"/>
    <mergeCell ref="P386:Q386"/>
    <mergeCell ref="A387:H387"/>
    <mergeCell ref="J387:L387"/>
    <mergeCell ref="N387:O387"/>
    <mergeCell ref="P387:Q387"/>
    <mergeCell ref="A26:H26"/>
    <mergeCell ref="A25:H25"/>
    <mergeCell ref="A123:H123"/>
    <mergeCell ref="A114:H114"/>
    <mergeCell ref="A111:H111"/>
    <mergeCell ref="A110:H110"/>
    <mergeCell ref="A108:H108"/>
    <mergeCell ref="A107:H107"/>
    <mergeCell ref="A28:H28"/>
    <mergeCell ref="A29:H29"/>
    <mergeCell ref="A166:H166"/>
    <mergeCell ref="A142:H142"/>
    <mergeCell ref="A143:H143"/>
    <mergeCell ref="A144:H144"/>
    <mergeCell ref="A125:H125"/>
    <mergeCell ref="A130:H130"/>
    <mergeCell ref="A132:H132"/>
    <mergeCell ref="A134:H134"/>
    <mergeCell ref="A136:H136"/>
    <mergeCell ref="A127:H127"/>
    <mergeCell ref="A412:H412"/>
    <mergeCell ref="A413:H413"/>
    <mergeCell ref="A414:H414"/>
    <mergeCell ref="A415:H415"/>
    <mergeCell ref="A279:H279"/>
    <mergeCell ref="A305:H305"/>
    <mergeCell ref="A286:H286"/>
    <mergeCell ref="A288:H288"/>
    <mergeCell ref="A290:H290"/>
    <mergeCell ref="A385:H385"/>
    <mergeCell ref="R238:S238"/>
    <mergeCell ref="R279:S279"/>
    <mergeCell ref="J305:L305"/>
    <mergeCell ref="N305:O305"/>
    <mergeCell ref="P305:Q305"/>
    <mergeCell ref="R305:S305"/>
    <mergeCell ref="J278:L278"/>
    <mergeCell ref="N278:O278"/>
    <mergeCell ref="P278:Q278"/>
    <mergeCell ref="J279:L279"/>
    <mergeCell ref="A6:V6"/>
    <mergeCell ref="A7:V7"/>
    <mergeCell ref="A9:H9"/>
    <mergeCell ref="J9:L9"/>
    <mergeCell ref="N9:O9"/>
    <mergeCell ref="J231:L231"/>
    <mergeCell ref="N231:O231"/>
    <mergeCell ref="P231:Q231"/>
    <mergeCell ref="R231:S231"/>
    <mergeCell ref="A168:H168"/>
    <mergeCell ref="R11:S11"/>
    <mergeCell ref="R278:S278"/>
    <mergeCell ref="J306:L306"/>
    <mergeCell ref="N306:O306"/>
    <mergeCell ref="P306:Q306"/>
    <mergeCell ref="R306:S306"/>
    <mergeCell ref="N267:O267"/>
    <mergeCell ref="P267:Q267"/>
    <mergeCell ref="R267:S267"/>
    <mergeCell ref="N238:O238"/>
    <mergeCell ref="P9:Q9"/>
    <mergeCell ref="R9:S9"/>
    <mergeCell ref="A10:H10"/>
    <mergeCell ref="J10:L10"/>
    <mergeCell ref="N10:O10"/>
    <mergeCell ref="P10:Q10"/>
    <mergeCell ref="R10:S10"/>
    <mergeCell ref="J11:L11"/>
    <mergeCell ref="N11:O11"/>
    <mergeCell ref="A12:H12"/>
    <mergeCell ref="J12:L12"/>
    <mergeCell ref="N12:O12"/>
    <mergeCell ref="P12:Q12"/>
    <mergeCell ref="A11:H11"/>
    <mergeCell ref="R12:S12"/>
    <mergeCell ref="A13:H13"/>
    <mergeCell ref="J13:L13"/>
    <mergeCell ref="N13:O13"/>
    <mergeCell ref="P13:Q13"/>
    <mergeCell ref="R13:S13"/>
    <mergeCell ref="A14:H14"/>
    <mergeCell ref="J14:L14"/>
    <mergeCell ref="N14:O14"/>
    <mergeCell ref="P14:Q14"/>
    <mergeCell ref="R14:S14"/>
    <mergeCell ref="A15:H15"/>
    <mergeCell ref="J15:L15"/>
    <mergeCell ref="N15:O15"/>
    <mergeCell ref="P15:Q15"/>
    <mergeCell ref="R15:S15"/>
    <mergeCell ref="A16:H16"/>
    <mergeCell ref="J16:L16"/>
    <mergeCell ref="N16:O16"/>
    <mergeCell ref="P16:Q16"/>
    <mergeCell ref="R16:S16"/>
    <mergeCell ref="A17:H17"/>
    <mergeCell ref="J17:L17"/>
    <mergeCell ref="N17:O17"/>
    <mergeCell ref="P17:Q17"/>
    <mergeCell ref="R17:S17"/>
    <mergeCell ref="A19:H19"/>
    <mergeCell ref="J19:L19"/>
    <mergeCell ref="N19:O19"/>
    <mergeCell ref="P19:Q19"/>
    <mergeCell ref="R19:S19"/>
    <mergeCell ref="A20:H20"/>
    <mergeCell ref="J20:L20"/>
    <mergeCell ref="N20:O20"/>
    <mergeCell ref="P20:Q20"/>
    <mergeCell ref="R20:S20"/>
    <mergeCell ref="A21:H21"/>
    <mergeCell ref="J21:L21"/>
    <mergeCell ref="N21:O21"/>
    <mergeCell ref="P21:Q21"/>
    <mergeCell ref="R21:S21"/>
    <mergeCell ref="J142:L142"/>
    <mergeCell ref="N142:O142"/>
    <mergeCell ref="P142:Q142"/>
    <mergeCell ref="R142:S142"/>
    <mergeCell ref="A22:H22"/>
    <mergeCell ref="J22:L22"/>
    <mergeCell ref="N22:O22"/>
    <mergeCell ref="P22:Q22"/>
    <mergeCell ref="R22:S22"/>
    <mergeCell ref="A23:H23"/>
    <mergeCell ref="J23:L23"/>
    <mergeCell ref="N23:O23"/>
    <mergeCell ref="P23:Q23"/>
    <mergeCell ref="R23:S23"/>
    <mergeCell ref="A24:H24"/>
    <mergeCell ref="J24:L24"/>
    <mergeCell ref="N24:O24"/>
    <mergeCell ref="P24:Q24"/>
    <mergeCell ref="R24:S24"/>
    <mergeCell ref="J28:L28"/>
    <mergeCell ref="N28:O28"/>
    <mergeCell ref="P28:Q28"/>
    <mergeCell ref="R28:S28"/>
    <mergeCell ref="J27:L27"/>
    <mergeCell ref="J29:L29"/>
    <mergeCell ref="N29:O29"/>
    <mergeCell ref="P29:Q29"/>
    <mergeCell ref="R29:S29"/>
    <mergeCell ref="A30:H30"/>
    <mergeCell ref="J30:L30"/>
    <mergeCell ref="N30:O30"/>
    <mergeCell ref="P30:Q30"/>
    <mergeCell ref="R30:S30"/>
    <mergeCell ref="A31:H31"/>
    <mergeCell ref="J31:L31"/>
    <mergeCell ref="N31:O31"/>
    <mergeCell ref="P31:Q31"/>
    <mergeCell ref="R31:S31"/>
    <mergeCell ref="A32:H32"/>
    <mergeCell ref="J32:L32"/>
    <mergeCell ref="N32:O32"/>
    <mergeCell ref="P32:Q32"/>
    <mergeCell ref="R32:S32"/>
    <mergeCell ref="A33:H33"/>
    <mergeCell ref="J33:L33"/>
    <mergeCell ref="N33:O33"/>
    <mergeCell ref="P33:Q33"/>
    <mergeCell ref="R33:S33"/>
    <mergeCell ref="J99:L99"/>
    <mergeCell ref="N99:O99"/>
    <mergeCell ref="P99:Q99"/>
    <mergeCell ref="R99:S99"/>
    <mergeCell ref="A99:H99"/>
    <mergeCell ref="A34:H34"/>
    <mergeCell ref="J34:L34"/>
    <mergeCell ref="N34:O34"/>
    <mergeCell ref="P34:Q34"/>
    <mergeCell ref="R34:S34"/>
    <mergeCell ref="A88:H88"/>
    <mergeCell ref="J88:L88"/>
    <mergeCell ref="N88:O88"/>
    <mergeCell ref="P88:Q88"/>
    <mergeCell ref="R88:S88"/>
    <mergeCell ref="A35:H35"/>
    <mergeCell ref="J35:L35"/>
    <mergeCell ref="N35:O35"/>
    <mergeCell ref="P35:Q35"/>
    <mergeCell ref="R35:S35"/>
    <mergeCell ref="A36:H36"/>
    <mergeCell ref="J36:L36"/>
    <mergeCell ref="N36:O36"/>
    <mergeCell ref="P36:Q36"/>
    <mergeCell ref="R36:S36"/>
    <mergeCell ref="A37:H37"/>
    <mergeCell ref="J37:L37"/>
    <mergeCell ref="N37:O37"/>
    <mergeCell ref="P37:Q37"/>
    <mergeCell ref="R37:S37"/>
    <mergeCell ref="A38:H38"/>
    <mergeCell ref="J38:L38"/>
    <mergeCell ref="N38:O38"/>
    <mergeCell ref="P38:Q38"/>
    <mergeCell ref="R38:S38"/>
    <mergeCell ref="A39:H39"/>
    <mergeCell ref="J39:L39"/>
    <mergeCell ref="N39:O39"/>
    <mergeCell ref="P39:Q39"/>
    <mergeCell ref="R39:S39"/>
    <mergeCell ref="A40:H40"/>
    <mergeCell ref="J40:L40"/>
    <mergeCell ref="N40:O40"/>
    <mergeCell ref="P40:Q40"/>
    <mergeCell ref="R40:S40"/>
    <mergeCell ref="A41:H41"/>
    <mergeCell ref="J41:L41"/>
    <mergeCell ref="N41:O41"/>
    <mergeCell ref="P41:Q41"/>
    <mergeCell ref="R41:S41"/>
    <mergeCell ref="A42:H42"/>
    <mergeCell ref="J42:L42"/>
    <mergeCell ref="N42:O42"/>
    <mergeCell ref="P42:Q42"/>
    <mergeCell ref="R42:S42"/>
    <mergeCell ref="A43:H43"/>
    <mergeCell ref="J43:L43"/>
    <mergeCell ref="N43:O43"/>
    <mergeCell ref="P43:Q43"/>
    <mergeCell ref="R43:S43"/>
    <mergeCell ref="A44:H44"/>
    <mergeCell ref="J44:L44"/>
    <mergeCell ref="N44:O44"/>
    <mergeCell ref="P44:Q44"/>
    <mergeCell ref="R44:S44"/>
    <mergeCell ref="A45:H45"/>
    <mergeCell ref="J45:L45"/>
    <mergeCell ref="N45:O45"/>
    <mergeCell ref="P45:Q45"/>
    <mergeCell ref="R45:S45"/>
    <mergeCell ref="A46:H46"/>
    <mergeCell ref="J46:L46"/>
    <mergeCell ref="N46:O46"/>
    <mergeCell ref="P46:Q46"/>
    <mergeCell ref="R46:S46"/>
    <mergeCell ref="A47:H47"/>
    <mergeCell ref="J47:L47"/>
    <mergeCell ref="N47:O47"/>
    <mergeCell ref="P47:Q47"/>
    <mergeCell ref="R47:S47"/>
    <mergeCell ref="A48:H48"/>
    <mergeCell ref="J48:L48"/>
    <mergeCell ref="N48:O48"/>
    <mergeCell ref="P48:Q48"/>
    <mergeCell ref="R48:S48"/>
    <mergeCell ref="A49:H49"/>
    <mergeCell ref="J49:L49"/>
    <mergeCell ref="N49:O49"/>
    <mergeCell ref="P49:Q49"/>
    <mergeCell ref="R49:S49"/>
    <mergeCell ref="A50:H50"/>
    <mergeCell ref="J50:L50"/>
    <mergeCell ref="N50:O50"/>
    <mergeCell ref="P50:Q50"/>
    <mergeCell ref="R50:S50"/>
    <mergeCell ref="N52:O52"/>
    <mergeCell ref="P52:Q52"/>
    <mergeCell ref="R52:S52"/>
    <mergeCell ref="N51:O51"/>
    <mergeCell ref="A53:H53"/>
    <mergeCell ref="J53:L53"/>
    <mergeCell ref="N53:O53"/>
    <mergeCell ref="P53:Q53"/>
    <mergeCell ref="R53:S53"/>
    <mergeCell ref="P51:Q51"/>
    <mergeCell ref="N54:O54"/>
    <mergeCell ref="P54:Q54"/>
    <mergeCell ref="R54:S54"/>
    <mergeCell ref="J55:L55"/>
    <mergeCell ref="N55:O55"/>
    <mergeCell ref="P55:Q55"/>
    <mergeCell ref="R55:S55"/>
    <mergeCell ref="A62:H62"/>
    <mergeCell ref="J62:L62"/>
    <mergeCell ref="N62:O62"/>
    <mergeCell ref="P62:Q62"/>
    <mergeCell ref="R62:S62"/>
    <mergeCell ref="A56:H56"/>
    <mergeCell ref="N61:O61"/>
    <mergeCell ref="J59:L59"/>
    <mergeCell ref="J61:L61"/>
    <mergeCell ref="N56:O56"/>
    <mergeCell ref="A63:H63"/>
    <mergeCell ref="J63:L63"/>
    <mergeCell ref="N63:O63"/>
    <mergeCell ref="P63:Q63"/>
    <mergeCell ref="R63:S63"/>
    <mergeCell ref="A64:H64"/>
    <mergeCell ref="J64:L64"/>
    <mergeCell ref="N64:O64"/>
    <mergeCell ref="P64:Q64"/>
    <mergeCell ref="R64:S64"/>
    <mergeCell ref="A65:H65"/>
    <mergeCell ref="J65:L65"/>
    <mergeCell ref="N65:O65"/>
    <mergeCell ref="P65:Q65"/>
    <mergeCell ref="R65:S65"/>
    <mergeCell ref="A68:H68"/>
    <mergeCell ref="J68:L68"/>
    <mergeCell ref="N68:O68"/>
    <mergeCell ref="P68:Q68"/>
    <mergeCell ref="R68:S68"/>
    <mergeCell ref="A69:H69"/>
    <mergeCell ref="J69:L69"/>
    <mergeCell ref="N69:O69"/>
    <mergeCell ref="P69:Q69"/>
    <mergeCell ref="R69:S69"/>
    <mergeCell ref="A70:H70"/>
    <mergeCell ref="J70:L70"/>
    <mergeCell ref="N70:O70"/>
    <mergeCell ref="P70:Q70"/>
    <mergeCell ref="R70:S70"/>
    <mergeCell ref="A71:H71"/>
    <mergeCell ref="J71:L71"/>
    <mergeCell ref="N71:O71"/>
    <mergeCell ref="P71:Q71"/>
    <mergeCell ref="R71:S71"/>
    <mergeCell ref="A72:H72"/>
    <mergeCell ref="J72:L72"/>
    <mergeCell ref="N72:O72"/>
    <mergeCell ref="P72:Q72"/>
    <mergeCell ref="R72:S72"/>
    <mergeCell ref="A73:H73"/>
    <mergeCell ref="J73:L73"/>
    <mergeCell ref="N73:O73"/>
    <mergeCell ref="P73:Q73"/>
    <mergeCell ref="R73:S73"/>
    <mergeCell ref="A74:H74"/>
    <mergeCell ref="J74:L74"/>
    <mergeCell ref="N74:O74"/>
    <mergeCell ref="P74:Q74"/>
    <mergeCell ref="R74:S74"/>
    <mergeCell ref="A75:H75"/>
    <mergeCell ref="J75:L75"/>
    <mergeCell ref="N75:O75"/>
    <mergeCell ref="P75:Q75"/>
    <mergeCell ref="R75:S75"/>
    <mergeCell ref="A76:H76"/>
    <mergeCell ref="J76:L76"/>
    <mergeCell ref="N76:O76"/>
    <mergeCell ref="P76:Q76"/>
    <mergeCell ref="R76:S76"/>
    <mergeCell ref="A77:H77"/>
    <mergeCell ref="J77:L77"/>
    <mergeCell ref="N77:O77"/>
    <mergeCell ref="P77:Q77"/>
    <mergeCell ref="R77:S77"/>
    <mergeCell ref="A78:H78"/>
    <mergeCell ref="J78:L78"/>
    <mergeCell ref="N78:O78"/>
    <mergeCell ref="P78:Q78"/>
    <mergeCell ref="R78:S78"/>
    <mergeCell ref="A79:H79"/>
    <mergeCell ref="J79:L79"/>
    <mergeCell ref="N79:O79"/>
    <mergeCell ref="P79:Q79"/>
    <mergeCell ref="R79:S79"/>
    <mergeCell ref="A80:H80"/>
    <mergeCell ref="J80:L80"/>
    <mergeCell ref="N80:O80"/>
    <mergeCell ref="P80:Q80"/>
    <mergeCell ref="R80:S80"/>
    <mergeCell ref="A81:H81"/>
    <mergeCell ref="J81:L81"/>
    <mergeCell ref="N81:O81"/>
    <mergeCell ref="P81:Q81"/>
    <mergeCell ref="R81:S81"/>
    <mergeCell ref="A82:H82"/>
    <mergeCell ref="J82:L82"/>
    <mergeCell ref="N82:O82"/>
    <mergeCell ref="P82:Q82"/>
    <mergeCell ref="R82:S82"/>
    <mergeCell ref="A83:H83"/>
    <mergeCell ref="J83:L83"/>
    <mergeCell ref="N83:O83"/>
    <mergeCell ref="P83:Q83"/>
    <mergeCell ref="R83:S83"/>
    <mergeCell ref="A84:H84"/>
    <mergeCell ref="J84:L84"/>
    <mergeCell ref="N84:O84"/>
    <mergeCell ref="P84:Q84"/>
    <mergeCell ref="R84:S84"/>
    <mergeCell ref="A85:H85"/>
    <mergeCell ref="J85:L85"/>
    <mergeCell ref="N85:O85"/>
    <mergeCell ref="P85:Q85"/>
    <mergeCell ref="R85:S85"/>
    <mergeCell ref="J86:L86"/>
    <mergeCell ref="N86:O86"/>
    <mergeCell ref="P86:Q86"/>
    <mergeCell ref="R86:S86"/>
    <mergeCell ref="A89:H89"/>
    <mergeCell ref="J89:L89"/>
    <mergeCell ref="N89:O89"/>
    <mergeCell ref="P89:Q89"/>
    <mergeCell ref="R89:S89"/>
    <mergeCell ref="A90:H90"/>
    <mergeCell ref="J90:L90"/>
    <mergeCell ref="N90:O90"/>
    <mergeCell ref="P90:Q90"/>
    <mergeCell ref="R90:S90"/>
    <mergeCell ref="A91:H91"/>
    <mergeCell ref="J91:L91"/>
    <mergeCell ref="N91:O91"/>
    <mergeCell ref="P91:Q91"/>
    <mergeCell ref="R91:S91"/>
    <mergeCell ref="A92:H92"/>
    <mergeCell ref="J92:L92"/>
    <mergeCell ref="N92:O92"/>
    <mergeCell ref="P92:Q92"/>
    <mergeCell ref="R92:S92"/>
    <mergeCell ref="A93:H93"/>
    <mergeCell ref="J93:L93"/>
    <mergeCell ref="N93:O93"/>
    <mergeCell ref="P93:Q93"/>
    <mergeCell ref="R93:S93"/>
    <mergeCell ref="A94:H94"/>
    <mergeCell ref="J94:L94"/>
    <mergeCell ref="N94:O94"/>
    <mergeCell ref="P94:Q94"/>
    <mergeCell ref="R94:S94"/>
    <mergeCell ref="A95:H95"/>
    <mergeCell ref="J95:L95"/>
    <mergeCell ref="N95:O95"/>
    <mergeCell ref="P95:Q95"/>
    <mergeCell ref="R95:S95"/>
    <mergeCell ref="A96:H96"/>
    <mergeCell ref="J96:L96"/>
    <mergeCell ref="N96:O96"/>
    <mergeCell ref="P96:Q96"/>
    <mergeCell ref="R96:S96"/>
    <mergeCell ref="A97:H97"/>
    <mergeCell ref="J97:L97"/>
    <mergeCell ref="N97:O97"/>
    <mergeCell ref="P97:Q97"/>
    <mergeCell ref="R97:S97"/>
    <mergeCell ref="A98:H98"/>
    <mergeCell ref="J98:L98"/>
    <mergeCell ref="N98:O98"/>
    <mergeCell ref="P98:Q98"/>
    <mergeCell ref="R98:S98"/>
    <mergeCell ref="A100:H100"/>
    <mergeCell ref="J100:L100"/>
    <mergeCell ref="N100:O100"/>
    <mergeCell ref="P100:Q100"/>
    <mergeCell ref="R100:S100"/>
    <mergeCell ref="A101:H101"/>
    <mergeCell ref="J101:L101"/>
    <mergeCell ref="N101:O101"/>
    <mergeCell ref="P101:Q101"/>
    <mergeCell ref="R101:S101"/>
    <mergeCell ref="A102:H102"/>
    <mergeCell ref="J102:L102"/>
    <mergeCell ref="N102:O102"/>
    <mergeCell ref="P102:Q102"/>
    <mergeCell ref="R102:S102"/>
    <mergeCell ref="A103:H103"/>
    <mergeCell ref="J103:L103"/>
    <mergeCell ref="N103:O103"/>
    <mergeCell ref="P103:Q103"/>
    <mergeCell ref="R103:S103"/>
    <mergeCell ref="A104:H104"/>
    <mergeCell ref="J104:L104"/>
    <mergeCell ref="N104:O104"/>
    <mergeCell ref="P104:Q104"/>
    <mergeCell ref="R104:S104"/>
    <mergeCell ref="A105:H105"/>
    <mergeCell ref="J105:L105"/>
    <mergeCell ref="N105:O105"/>
    <mergeCell ref="P105:Q105"/>
    <mergeCell ref="R105:S105"/>
    <mergeCell ref="A106:H106"/>
    <mergeCell ref="J106:L106"/>
    <mergeCell ref="N106:O106"/>
    <mergeCell ref="P106:Q106"/>
    <mergeCell ref="R106:S106"/>
    <mergeCell ref="A113:H113"/>
    <mergeCell ref="J113:L113"/>
    <mergeCell ref="N113:O113"/>
    <mergeCell ref="P113:Q113"/>
    <mergeCell ref="R113:S113"/>
    <mergeCell ref="A116:H116"/>
    <mergeCell ref="J116:L116"/>
    <mergeCell ref="N116:O116"/>
    <mergeCell ref="P116:Q116"/>
    <mergeCell ref="R116:S116"/>
    <mergeCell ref="A117:H117"/>
    <mergeCell ref="J117:L117"/>
    <mergeCell ref="N117:O117"/>
    <mergeCell ref="P117:Q117"/>
    <mergeCell ref="R117:S117"/>
    <mergeCell ref="A118:H118"/>
    <mergeCell ref="J118:L118"/>
    <mergeCell ref="N118:O118"/>
    <mergeCell ref="P118:Q118"/>
    <mergeCell ref="R118:S118"/>
    <mergeCell ref="J119:L119"/>
    <mergeCell ref="N119:O119"/>
    <mergeCell ref="P119:Q119"/>
    <mergeCell ref="R119:S119"/>
    <mergeCell ref="A119:H119"/>
    <mergeCell ref="A120:H120"/>
    <mergeCell ref="J120:L120"/>
    <mergeCell ref="N120:O120"/>
    <mergeCell ref="P120:Q120"/>
    <mergeCell ref="R120:S120"/>
    <mergeCell ref="P121:Q121"/>
    <mergeCell ref="R121:S121"/>
    <mergeCell ref="N121:O121"/>
    <mergeCell ref="A122:H122"/>
    <mergeCell ref="J122:L122"/>
    <mergeCell ref="N122:O122"/>
    <mergeCell ref="P122:Q122"/>
    <mergeCell ref="R122:S122"/>
    <mergeCell ref="J307:L307"/>
    <mergeCell ref="N307:O307"/>
    <mergeCell ref="P307:Q307"/>
    <mergeCell ref="R227:S227"/>
    <mergeCell ref="R271:S271"/>
    <mergeCell ref="N308:O308"/>
    <mergeCell ref="P308:Q308"/>
    <mergeCell ref="A308:H308"/>
    <mergeCell ref="A306:H306"/>
    <mergeCell ref="P227:Q227"/>
    <mergeCell ref="J271:L271"/>
    <mergeCell ref="N271:O271"/>
    <mergeCell ref="P271:Q271"/>
    <mergeCell ref="J267:L267"/>
    <mergeCell ref="A231:H231"/>
    <mergeCell ref="R214:S214"/>
    <mergeCell ref="A215:H215"/>
    <mergeCell ref="J215:L215"/>
    <mergeCell ref="N215:O215"/>
    <mergeCell ref="P215:Q215"/>
    <mergeCell ref="R215:S215"/>
    <mergeCell ref="A188:H188"/>
    <mergeCell ref="J195:L195"/>
    <mergeCell ref="N195:O195"/>
    <mergeCell ref="P195:Q195"/>
    <mergeCell ref="R195:S195"/>
    <mergeCell ref="A195:H195"/>
    <mergeCell ref="A189:H189"/>
    <mergeCell ref="J189:L189"/>
    <mergeCell ref="N189:O189"/>
    <mergeCell ref="P189:Q189"/>
    <mergeCell ref="R187:S187"/>
    <mergeCell ref="J188:L188"/>
    <mergeCell ref="N188:O188"/>
    <mergeCell ref="P188:Q188"/>
    <mergeCell ref="R188:S188"/>
    <mergeCell ref="N130:O130"/>
    <mergeCell ref="R143:S143"/>
    <mergeCell ref="R144:S144"/>
    <mergeCell ref="R145:S145"/>
    <mergeCell ref="J143:L143"/>
    <mergeCell ref="J127:L127"/>
    <mergeCell ref="N127:O127"/>
    <mergeCell ref="P127:Q127"/>
    <mergeCell ref="R127:S127"/>
    <mergeCell ref="A128:H128"/>
    <mergeCell ref="J128:L128"/>
    <mergeCell ref="N128:O128"/>
    <mergeCell ref="P128:Q128"/>
    <mergeCell ref="R128:S128"/>
    <mergeCell ref="A129:H129"/>
    <mergeCell ref="J129:L129"/>
    <mergeCell ref="N129:O129"/>
    <mergeCell ref="P129:Q129"/>
    <mergeCell ref="R129:S129"/>
    <mergeCell ref="J130:L130"/>
    <mergeCell ref="P130:Q130"/>
    <mergeCell ref="R130:S130"/>
    <mergeCell ref="A131:H131"/>
    <mergeCell ref="J131:L131"/>
    <mergeCell ref="N131:O131"/>
    <mergeCell ref="P131:Q131"/>
    <mergeCell ref="R131:S131"/>
    <mergeCell ref="J132:L132"/>
    <mergeCell ref="N132:O132"/>
    <mergeCell ref="P132:Q132"/>
    <mergeCell ref="R132:S132"/>
    <mergeCell ref="A133:H133"/>
    <mergeCell ref="J133:L133"/>
    <mergeCell ref="N133:O133"/>
    <mergeCell ref="P133:Q133"/>
    <mergeCell ref="R133:S133"/>
    <mergeCell ref="J134:L134"/>
    <mergeCell ref="N134:O134"/>
    <mergeCell ref="P134:Q134"/>
    <mergeCell ref="R134:S134"/>
    <mergeCell ref="R138:S138"/>
    <mergeCell ref="A135:H135"/>
    <mergeCell ref="J135:L135"/>
    <mergeCell ref="N135:O135"/>
    <mergeCell ref="P135:Q135"/>
    <mergeCell ref="R135:S135"/>
    <mergeCell ref="J136:L136"/>
    <mergeCell ref="N136:O136"/>
    <mergeCell ref="P136:Q136"/>
    <mergeCell ref="R136:S136"/>
    <mergeCell ref="A141:H141"/>
    <mergeCell ref="J141:L141"/>
    <mergeCell ref="N141:O141"/>
    <mergeCell ref="P141:Q141"/>
    <mergeCell ref="R141:S141"/>
    <mergeCell ref="A137:H137"/>
    <mergeCell ref="J137:L137"/>
    <mergeCell ref="N137:O137"/>
    <mergeCell ref="P137:Q137"/>
    <mergeCell ref="R137:S137"/>
    <mergeCell ref="A147:H147"/>
    <mergeCell ref="J147:L147"/>
    <mergeCell ref="N147:O147"/>
    <mergeCell ref="P147:Q147"/>
    <mergeCell ref="R147:S147"/>
    <mergeCell ref="A140:H140"/>
    <mergeCell ref="J140:L140"/>
    <mergeCell ref="N140:O140"/>
    <mergeCell ref="P140:Q140"/>
    <mergeCell ref="R140:S140"/>
    <mergeCell ref="A149:H149"/>
    <mergeCell ref="J149:L149"/>
    <mergeCell ref="N149:O149"/>
    <mergeCell ref="P149:Q149"/>
    <mergeCell ref="R149:S149"/>
    <mergeCell ref="A146:H146"/>
    <mergeCell ref="J146:L146"/>
    <mergeCell ref="N146:O146"/>
    <mergeCell ref="P146:Q146"/>
    <mergeCell ref="R146:S146"/>
    <mergeCell ref="A151:H151"/>
    <mergeCell ref="J151:L151"/>
    <mergeCell ref="N151:O151"/>
    <mergeCell ref="P151:Q151"/>
    <mergeCell ref="R151:S151"/>
    <mergeCell ref="A148:H148"/>
    <mergeCell ref="J148:L148"/>
    <mergeCell ref="N148:O148"/>
    <mergeCell ref="P148:Q148"/>
    <mergeCell ref="R148:S148"/>
    <mergeCell ref="A153:H153"/>
    <mergeCell ref="J153:L153"/>
    <mergeCell ref="N153:O153"/>
    <mergeCell ref="P153:Q153"/>
    <mergeCell ref="R153:S153"/>
    <mergeCell ref="A150:H150"/>
    <mergeCell ref="J150:L150"/>
    <mergeCell ref="N150:O150"/>
    <mergeCell ref="P150:Q150"/>
    <mergeCell ref="R150:S150"/>
    <mergeCell ref="A156:H156"/>
    <mergeCell ref="J156:L156"/>
    <mergeCell ref="N156:O156"/>
    <mergeCell ref="P156:Q156"/>
    <mergeCell ref="R156:S156"/>
    <mergeCell ref="A152:H152"/>
    <mergeCell ref="J152:L152"/>
    <mergeCell ref="N152:O152"/>
    <mergeCell ref="P152:Q152"/>
    <mergeCell ref="R152:S152"/>
    <mergeCell ref="A158:H158"/>
    <mergeCell ref="J158:L158"/>
    <mergeCell ref="N158:O158"/>
    <mergeCell ref="P158:Q158"/>
    <mergeCell ref="R158:S158"/>
    <mergeCell ref="A154:H154"/>
    <mergeCell ref="J154:L154"/>
    <mergeCell ref="N154:O154"/>
    <mergeCell ref="P154:Q154"/>
    <mergeCell ref="R154:S154"/>
    <mergeCell ref="A160:H160"/>
    <mergeCell ref="J160:L160"/>
    <mergeCell ref="N160:O160"/>
    <mergeCell ref="P160:Q160"/>
    <mergeCell ref="R160:S160"/>
    <mergeCell ref="A157:H157"/>
    <mergeCell ref="J157:L157"/>
    <mergeCell ref="N157:O157"/>
    <mergeCell ref="P157:Q157"/>
    <mergeCell ref="R157:S157"/>
    <mergeCell ref="A162:H162"/>
    <mergeCell ref="J162:L162"/>
    <mergeCell ref="N162:O162"/>
    <mergeCell ref="P162:Q162"/>
    <mergeCell ref="R162:S162"/>
    <mergeCell ref="A159:H159"/>
    <mergeCell ref="J159:L159"/>
    <mergeCell ref="N159:O159"/>
    <mergeCell ref="P159:Q159"/>
    <mergeCell ref="R159:S159"/>
    <mergeCell ref="A164:H164"/>
    <mergeCell ref="J164:L164"/>
    <mergeCell ref="N164:O164"/>
    <mergeCell ref="P164:Q164"/>
    <mergeCell ref="R164:S164"/>
    <mergeCell ref="A161:H161"/>
    <mergeCell ref="J161:L161"/>
    <mergeCell ref="N161:O161"/>
    <mergeCell ref="P161:Q161"/>
    <mergeCell ref="R161:S161"/>
    <mergeCell ref="A170:H170"/>
    <mergeCell ref="J170:L170"/>
    <mergeCell ref="N170:O170"/>
    <mergeCell ref="P170:Q170"/>
    <mergeCell ref="R170:S170"/>
    <mergeCell ref="A163:H163"/>
    <mergeCell ref="J163:L163"/>
    <mergeCell ref="N163:O163"/>
    <mergeCell ref="P163:Q163"/>
    <mergeCell ref="R163:S163"/>
    <mergeCell ref="A171:H171"/>
    <mergeCell ref="J171:L171"/>
    <mergeCell ref="N171:O171"/>
    <mergeCell ref="P171:Q171"/>
    <mergeCell ref="R171:S171"/>
    <mergeCell ref="A172:H172"/>
    <mergeCell ref="J172:L172"/>
    <mergeCell ref="N172:O172"/>
    <mergeCell ref="P172:Q172"/>
    <mergeCell ref="R172:S172"/>
    <mergeCell ref="A173:H173"/>
    <mergeCell ref="J173:L173"/>
    <mergeCell ref="N173:O173"/>
    <mergeCell ref="P173:Q173"/>
    <mergeCell ref="R173:S173"/>
    <mergeCell ref="A174:H174"/>
    <mergeCell ref="J174:L174"/>
    <mergeCell ref="N174:O174"/>
    <mergeCell ref="P174:Q174"/>
    <mergeCell ref="R174:S174"/>
    <mergeCell ref="A175:H175"/>
    <mergeCell ref="J175:L175"/>
    <mergeCell ref="N175:O175"/>
    <mergeCell ref="P175:Q175"/>
    <mergeCell ref="R175:S175"/>
    <mergeCell ref="A176:H176"/>
    <mergeCell ref="J176:L176"/>
    <mergeCell ref="N176:O176"/>
    <mergeCell ref="P176:Q176"/>
    <mergeCell ref="R176:S176"/>
    <mergeCell ref="A177:H177"/>
    <mergeCell ref="J177:L177"/>
    <mergeCell ref="N177:O177"/>
    <mergeCell ref="P177:Q177"/>
    <mergeCell ref="R177:S177"/>
    <mergeCell ref="A178:H178"/>
    <mergeCell ref="J178:L178"/>
    <mergeCell ref="N178:O178"/>
    <mergeCell ref="P178:Q178"/>
    <mergeCell ref="R178:S178"/>
    <mergeCell ref="N180:O180"/>
    <mergeCell ref="P180:Q180"/>
    <mergeCell ref="R180:S180"/>
    <mergeCell ref="A181:H181"/>
    <mergeCell ref="J181:L181"/>
    <mergeCell ref="N181:O181"/>
    <mergeCell ref="P181:Q181"/>
    <mergeCell ref="R181:S181"/>
    <mergeCell ref="A180:H180"/>
    <mergeCell ref="J180:L180"/>
    <mergeCell ref="P182:Q182"/>
    <mergeCell ref="R182:S182"/>
    <mergeCell ref="A183:H183"/>
    <mergeCell ref="J183:L183"/>
    <mergeCell ref="N183:O183"/>
    <mergeCell ref="P183:Q183"/>
    <mergeCell ref="R183:S183"/>
    <mergeCell ref="A182:H182"/>
    <mergeCell ref="J182:L182"/>
    <mergeCell ref="N182:O182"/>
    <mergeCell ref="R189:S189"/>
    <mergeCell ref="A184:H184"/>
    <mergeCell ref="J184:L184"/>
    <mergeCell ref="N184:O184"/>
    <mergeCell ref="P184:Q184"/>
    <mergeCell ref="R184:S184"/>
    <mergeCell ref="N185:O185"/>
    <mergeCell ref="P185:Q185"/>
    <mergeCell ref="R185:S185"/>
    <mergeCell ref="P187:Q187"/>
    <mergeCell ref="A191:H191"/>
    <mergeCell ref="J191:L191"/>
    <mergeCell ref="N191:O191"/>
    <mergeCell ref="P191:Q191"/>
    <mergeCell ref="R191:S191"/>
    <mergeCell ref="A186:H186"/>
    <mergeCell ref="J186:L186"/>
    <mergeCell ref="N186:O186"/>
    <mergeCell ref="P186:Q186"/>
    <mergeCell ref="R186:S186"/>
    <mergeCell ref="A193:H193"/>
    <mergeCell ref="J193:L193"/>
    <mergeCell ref="N193:O193"/>
    <mergeCell ref="P193:Q193"/>
    <mergeCell ref="R193:S193"/>
    <mergeCell ref="A190:H190"/>
    <mergeCell ref="J190:L190"/>
    <mergeCell ref="N190:O190"/>
    <mergeCell ref="P190:Q190"/>
    <mergeCell ref="R190:S190"/>
    <mergeCell ref="A198:H198"/>
    <mergeCell ref="J198:L198"/>
    <mergeCell ref="N198:O198"/>
    <mergeCell ref="P198:Q198"/>
    <mergeCell ref="R198:S198"/>
    <mergeCell ref="A192:H192"/>
    <mergeCell ref="J192:L192"/>
    <mergeCell ref="N192:O192"/>
    <mergeCell ref="P192:Q192"/>
    <mergeCell ref="R192:S192"/>
    <mergeCell ref="A200:H200"/>
    <mergeCell ref="J200:L200"/>
    <mergeCell ref="N200:O200"/>
    <mergeCell ref="P200:Q200"/>
    <mergeCell ref="R200:S200"/>
    <mergeCell ref="A194:H194"/>
    <mergeCell ref="J194:L194"/>
    <mergeCell ref="N194:O194"/>
    <mergeCell ref="P194:Q194"/>
    <mergeCell ref="R194:S194"/>
    <mergeCell ref="A199:H199"/>
    <mergeCell ref="J199:L199"/>
    <mergeCell ref="N199:O199"/>
    <mergeCell ref="P199:Q199"/>
    <mergeCell ref="R199:S199"/>
    <mergeCell ref="J265:L265"/>
    <mergeCell ref="N265:O265"/>
    <mergeCell ref="P265:Q265"/>
    <mergeCell ref="R265:S265"/>
    <mergeCell ref="A203:H203"/>
    <mergeCell ref="J203:L203"/>
    <mergeCell ref="N203:O203"/>
    <mergeCell ref="P203:Q203"/>
    <mergeCell ref="R203:S203"/>
    <mergeCell ref="J252:L252"/>
    <mergeCell ref="N252:O252"/>
    <mergeCell ref="P252:Q252"/>
    <mergeCell ref="R252:S252"/>
    <mergeCell ref="J205:L205"/>
    <mergeCell ref="N205:O205"/>
    <mergeCell ref="J250:L250"/>
    <mergeCell ref="N250:O250"/>
    <mergeCell ref="P250:Q250"/>
    <mergeCell ref="R250:S250"/>
    <mergeCell ref="J251:L251"/>
    <mergeCell ref="N251:O251"/>
    <mergeCell ref="P251:Q251"/>
    <mergeCell ref="R251:S251"/>
    <mergeCell ref="A238:H238"/>
    <mergeCell ref="A214:H214"/>
    <mergeCell ref="J214:L214"/>
    <mergeCell ref="N214:O214"/>
    <mergeCell ref="P214:Q214"/>
    <mergeCell ref="J217:L217"/>
    <mergeCell ref="N217:O217"/>
    <mergeCell ref="P217:Q217"/>
    <mergeCell ref="J238:L238"/>
    <mergeCell ref="P238:Q238"/>
    <mergeCell ref="A204:H204"/>
    <mergeCell ref="J204:L204"/>
    <mergeCell ref="N204:O204"/>
    <mergeCell ref="P204:Q204"/>
    <mergeCell ref="R204:S204"/>
    <mergeCell ref="A205:H205"/>
    <mergeCell ref="P205:Q205"/>
    <mergeCell ref="R205:S205"/>
    <mergeCell ref="A206:H206"/>
    <mergeCell ref="J206:L206"/>
    <mergeCell ref="N206:O206"/>
    <mergeCell ref="P206:Q206"/>
    <mergeCell ref="R206:S206"/>
    <mergeCell ref="A207:H207"/>
    <mergeCell ref="R207:S207"/>
    <mergeCell ref="J207:L207"/>
    <mergeCell ref="N207:O207"/>
    <mergeCell ref="P207:Q207"/>
    <mergeCell ref="A208:H208"/>
    <mergeCell ref="J208:L208"/>
    <mergeCell ref="N208:O208"/>
    <mergeCell ref="P208:Q208"/>
    <mergeCell ref="R208:S208"/>
    <mergeCell ref="A209:H209"/>
    <mergeCell ref="J209:L209"/>
    <mergeCell ref="N209:O209"/>
    <mergeCell ref="P209:Q209"/>
    <mergeCell ref="R209:S209"/>
    <mergeCell ref="A210:H210"/>
    <mergeCell ref="J210:L210"/>
    <mergeCell ref="N210:O210"/>
    <mergeCell ref="P210:Q210"/>
    <mergeCell ref="R210:S210"/>
    <mergeCell ref="A211:H211"/>
    <mergeCell ref="J211:L211"/>
    <mergeCell ref="N211:O211"/>
    <mergeCell ref="P211:Q211"/>
    <mergeCell ref="R211:S211"/>
    <mergeCell ref="A212:H212"/>
    <mergeCell ref="J212:L212"/>
    <mergeCell ref="N212:O212"/>
    <mergeCell ref="P212:Q212"/>
    <mergeCell ref="R212:S212"/>
    <mergeCell ref="A213:H213"/>
    <mergeCell ref="J213:L213"/>
    <mergeCell ref="N213:O213"/>
    <mergeCell ref="P213:Q213"/>
    <mergeCell ref="R213:S213"/>
    <mergeCell ref="A216:H216"/>
    <mergeCell ref="J216:L216"/>
    <mergeCell ref="N216:O216"/>
    <mergeCell ref="P216:Q216"/>
    <mergeCell ref="R216:S216"/>
    <mergeCell ref="A217:H217"/>
    <mergeCell ref="R217:S217"/>
    <mergeCell ref="A227:H227"/>
    <mergeCell ref="J237:L237"/>
    <mergeCell ref="N237:O237"/>
    <mergeCell ref="P237:Q237"/>
    <mergeCell ref="R237:S237"/>
    <mergeCell ref="J226:L226"/>
    <mergeCell ref="N226:O226"/>
    <mergeCell ref="P226:Q226"/>
    <mergeCell ref="R226:S226"/>
    <mergeCell ref="P228:Q228"/>
    <mergeCell ref="J227:L227"/>
    <mergeCell ref="A218:H218"/>
    <mergeCell ref="J218:L218"/>
    <mergeCell ref="N218:O218"/>
    <mergeCell ref="P218:Q218"/>
    <mergeCell ref="R218:S218"/>
    <mergeCell ref="A219:H219"/>
    <mergeCell ref="J219:L219"/>
    <mergeCell ref="N219:O219"/>
    <mergeCell ref="P219:Q219"/>
    <mergeCell ref="R219:S219"/>
    <mergeCell ref="A220:H220"/>
    <mergeCell ref="J220:L220"/>
    <mergeCell ref="N220:O220"/>
    <mergeCell ref="P220:Q220"/>
    <mergeCell ref="R220:S220"/>
    <mergeCell ref="A221:H221"/>
    <mergeCell ref="J221:L221"/>
    <mergeCell ref="N221:O221"/>
    <mergeCell ref="P221:Q221"/>
    <mergeCell ref="R221:S221"/>
    <mergeCell ref="A222:H222"/>
    <mergeCell ref="J222:L222"/>
    <mergeCell ref="N222:O222"/>
    <mergeCell ref="P222:Q222"/>
    <mergeCell ref="R222:S222"/>
    <mergeCell ref="A223:H223"/>
    <mergeCell ref="J223:L223"/>
    <mergeCell ref="N223:O223"/>
    <mergeCell ref="P223:Q223"/>
    <mergeCell ref="R223:S223"/>
    <mergeCell ref="A224:H224"/>
    <mergeCell ref="J224:L224"/>
    <mergeCell ref="N224:O224"/>
    <mergeCell ref="P224:Q224"/>
    <mergeCell ref="R224:S224"/>
    <mergeCell ref="A225:H225"/>
    <mergeCell ref="J225:L225"/>
    <mergeCell ref="N225:O225"/>
    <mergeCell ref="P225:Q225"/>
    <mergeCell ref="R225:S225"/>
    <mergeCell ref="A228:H228"/>
    <mergeCell ref="J228:L228"/>
    <mergeCell ref="N228:O228"/>
    <mergeCell ref="R228:S228"/>
    <mergeCell ref="N227:O227"/>
    <mergeCell ref="A229:H229"/>
    <mergeCell ref="J229:L229"/>
    <mergeCell ref="N229:O229"/>
    <mergeCell ref="P229:Q229"/>
    <mergeCell ref="R229:S229"/>
    <mergeCell ref="A230:H230"/>
    <mergeCell ref="J230:L230"/>
    <mergeCell ref="N230:O230"/>
    <mergeCell ref="P230:Q230"/>
    <mergeCell ref="R230:S230"/>
    <mergeCell ref="A232:H232"/>
    <mergeCell ref="J232:L232"/>
    <mergeCell ref="N232:O232"/>
    <mergeCell ref="P232:Q232"/>
    <mergeCell ref="R232:S232"/>
    <mergeCell ref="A233:H233"/>
    <mergeCell ref="J233:L233"/>
    <mergeCell ref="N233:O233"/>
    <mergeCell ref="P233:Q233"/>
    <mergeCell ref="R233:S233"/>
    <mergeCell ref="A234:H234"/>
    <mergeCell ref="J234:L234"/>
    <mergeCell ref="N234:O234"/>
    <mergeCell ref="P234:Q234"/>
    <mergeCell ref="R234:S234"/>
    <mergeCell ref="A235:H235"/>
    <mergeCell ref="J235:L235"/>
    <mergeCell ref="N235:O235"/>
    <mergeCell ref="P235:Q235"/>
    <mergeCell ref="R235:S235"/>
    <mergeCell ref="A236:H236"/>
    <mergeCell ref="J236:L236"/>
    <mergeCell ref="N236:O236"/>
    <mergeCell ref="P236:Q236"/>
    <mergeCell ref="R236:S236"/>
    <mergeCell ref="A239:H239"/>
    <mergeCell ref="J239:L239"/>
    <mergeCell ref="N239:O239"/>
    <mergeCell ref="P239:Q239"/>
    <mergeCell ref="R239:S239"/>
    <mergeCell ref="A240:H240"/>
    <mergeCell ref="J240:L240"/>
    <mergeCell ref="N240:O240"/>
    <mergeCell ref="P240:Q240"/>
    <mergeCell ref="R240:S240"/>
    <mergeCell ref="A241:H241"/>
    <mergeCell ref="J241:L241"/>
    <mergeCell ref="N241:O241"/>
    <mergeCell ref="P241:Q241"/>
    <mergeCell ref="R241:S241"/>
    <mergeCell ref="A242:H242"/>
    <mergeCell ref="J242:L242"/>
    <mergeCell ref="N242:O242"/>
    <mergeCell ref="P242:Q242"/>
    <mergeCell ref="R242:S242"/>
    <mergeCell ref="A243:H243"/>
    <mergeCell ref="J243:L243"/>
    <mergeCell ref="N243:O243"/>
    <mergeCell ref="P243:Q243"/>
    <mergeCell ref="R243:S243"/>
    <mergeCell ref="A244:H244"/>
    <mergeCell ref="J244:L244"/>
    <mergeCell ref="N244:O244"/>
    <mergeCell ref="P244:Q244"/>
    <mergeCell ref="R244:S244"/>
    <mergeCell ref="A245:H245"/>
    <mergeCell ref="J245:L245"/>
    <mergeCell ref="N245:O245"/>
    <mergeCell ref="P245:Q245"/>
    <mergeCell ref="R245:S245"/>
    <mergeCell ref="N268:O268"/>
    <mergeCell ref="P268:Q268"/>
    <mergeCell ref="R268:S268"/>
    <mergeCell ref="R246:S246"/>
    <mergeCell ref="A269:H269"/>
    <mergeCell ref="A268:H268"/>
    <mergeCell ref="A246:H246"/>
    <mergeCell ref="J246:L246"/>
    <mergeCell ref="N246:O246"/>
    <mergeCell ref="A252:H252"/>
    <mergeCell ref="P246:Q246"/>
    <mergeCell ref="A247:H247"/>
    <mergeCell ref="J247:L247"/>
    <mergeCell ref="N247:O247"/>
    <mergeCell ref="P247:Q247"/>
    <mergeCell ref="R247:S247"/>
    <mergeCell ref="A248:H248"/>
    <mergeCell ref="J248:L248"/>
    <mergeCell ref="N248:O248"/>
    <mergeCell ref="P248:Q248"/>
    <mergeCell ref="R248:S248"/>
    <mergeCell ref="A249:H249"/>
    <mergeCell ref="J249:L249"/>
    <mergeCell ref="N249:O249"/>
    <mergeCell ref="P249:Q249"/>
    <mergeCell ref="R249:S249"/>
    <mergeCell ref="A253:H253"/>
    <mergeCell ref="J253:L253"/>
    <mergeCell ref="N253:O253"/>
    <mergeCell ref="P253:Q253"/>
    <mergeCell ref="R253:S253"/>
    <mergeCell ref="A254:H254"/>
    <mergeCell ref="J254:L254"/>
    <mergeCell ref="N254:O254"/>
    <mergeCell ref="P254:Q254"/>
    <mergeCell ref="R254:S254"/>
    <mergeCell ref="A255:H255"/>
    <mergeCell ref="J255:L255"/>
    <mergeCell ref="N255:O255"/>
    <mergeCell ref="P255:Q255"/>
    <mergeCell ref="R255:S255"/>
    <mergeCell ref="A256:H256"/>
    <mergeCell ref="J256:L256"/>
    <mergeCell ref="N256:O256"/>
    <mergeCell ref="P256:Q256"/>
    <mergeCell ref="R256:S256"/>
    <mergeCell ref="A257:H257"/>
    <mergeCell ref="J257:L257"/>
    <mergeCell ref="N257:O257"/>
    <mergeCell ref="P257:Q257"/>
    <mergeCell ref="R257:S257"/>
    <mergeCell ref="A258:H258"/>
    <mergeCell ref="J258:L258"/>
    <mergeCell ref="N258:O258"/>
    <mergeCell ref="P258:Q258"/>
    <mergeCell ref="R258:S258"/>
    <mergeCell ref="A259:H259"/>
    <mergeCell ref="J259:L259"/>
    <mergeCell ref="N259:O259"/>
    <mergeCell ref="P259:Q259"/>
    <mergeCell ref="R259:S259"/>
    <mergeCell ref="A260:H260"/>
    <mergeCell ref="J260:L260"/>
    <mergeCell ref="N260:O260"/>
    <mergeCell ref="P260:Q260"/>
    <mergeCell ref="R260:S260"/>
    <mergeCell ref="R307:S307"/>
    <mergeCell ref="A261:H261"/>
    <mergeCell ref="J261:L261"/>
    <mergeCell ref="N261:O261"/>
    <mergeCell ref="P261:Q261"/>
    <mergeCell ref="R308:S308"/>
    <mergeCell ref="J308:L308"/>
    <mergeCell ref="R261:S261"/>
    <mergeCell ref="N262:O262"/>
    <mergeCell ref="P262:Q262"/>
    <mergeCell ref="R309:S309"/>
    <mergeCell ref="R310:S310"/>
    <mergeCell ref="J309:L309"/>
    <mergeCell ref="N309:O309"/>
    <mergeCell ref="P309:Q309"/>
    <mergeCell ref="J310:L310"/>
    <mergeCell ref="N310:O310"/>
    <mergeCell ref="P310:Q310"/>
    <mergeCell ref="A307:H307"/>
    <mergeCell ref="A309:H309"/>
    <mergeCell ref="A296:H296"/>
    <mergeCell ref="A262:H262"/>
    <mergeCell ref="J262:L262"/>
    <mergeCell ref="A264:H264"/>
    <mergeCell ref="J264:L264"/>
    <mergeCell ref="A266:H266"/>
    <mergeCell ref="A272:H272"/>
    <mergeCell ref="J268:L268"/>
    <mergeCell ref="R262:S262"/>
    <mergeCell ref="A263:H263"/>
    <mergeCell ref="J263:L263"/>
    <mergeCell ref="N263:O263"/>
    <mergeCell ref="P263:Q263"/>
    <mergeCell ref="R263:S263"/>
    <mergeCell ref="N264:O264"/>
    <mergeCell ref="P264:Q264"/>
    <mergeCell ref="R264:S264"/>
    <mergeCell ref="J348:L348"/>
    <mergeCell ref="N348:O348"/>
    <mergeCell ref="P348:Q348"/>
    <mergeCell ref="R348:S348"/>
    <mergeCell ref="J266:L266"/>
    <mergeCell ref="N266:O266"/>
    <mergeCell ref="P266:Q266"/>
    <mergeCell ref="R266:S266"/>
    <mergeCell ref="R272:S272"/>
    <mergeCell ref="J349:L349"/>
    <mergeCell ref="N349:O349"/>
    <mergeCell ref="P349:Q349"/>
    <mergeCell ref="R349:S349"/>
    <mergeCell ref="J269:L269"/>
    <mergeCell ref="N269:O269"/>
    <mergeCell ref="P269:Q269"/>
    <mergeCell ref="R269:S269"/>
    <mergeCell ref="R270:S270"/>
    <mergeCell ref="P272:Q272"/>
    <mergeCell ref="J350:L350"/>
    <mergeCell ref="N350:O350"/>
    <mergeCell ref="A270:H270"/>
    <mergeCell ref="J270:L270"/>
    <mergeCell ref="N270:O270"/>
    <mergeCell ref="P270:Q270"/>
    <mergeCell ref="A348:H348"/>
    <mergeCell ref="A349:H349"/>
    <mergeCell ref="A293:H293"/>
    <mergeCell ref="A382:H382"/>
    <mergeCell ref="P276:Q276"/>
    <mergeCell ref="R276:S276"/>
    <mergeCell ref="J381:L381"/>
    <mergeCell ref="N381:O381"/>
    <mergeCell ref="P381:Q381"/>
    <mergeCell ref="R381:S381"/>
    <mergeCell ref="P280:Q280"/>
    <mergeCell ref="A310:H310"/>
    <mergeCell ref="R280:S280"/>
    <mergeCell ref="P282:Q282"/>
    <mergeCell ref="P273:Q273"/>
    <mergeCell ref="R273:S273"/>
    <mergeCell ref="A274:H274"/>
    <mergeCell ref="J274:L274"/>
    <mergeCell ref="N274:O274"/>
    <mergeCell ref="P277:Q277"/>
    <mergeCell ref="R277:S277"/>
    <mergeCell ref="A280:H280"/>
    <mergeCell ref="J272:L272"/>
    <mergeCell ref="N272:O272"/>
    <mergeCell ref="P274:Q274"/>
    <mergeCell ref="R274:S274"/>
    <mergeCell ref="A276:H276"/>
    <mergeCell ref="J276:L276"/>
    <mergeCell ref="N276:O276"/>
    <mergeCell ref="A273:H273"/>
    <mergeCell ref="J273:L273"/>
    <mergeCell ref="N273:O273"/>
    <mergeCell ref="J280:L280"/>
    <mergeCell ref="N280:O280"/>
    <mergeCell ref="A275:H275"/>
    <mergeCell ref="J275:L275"/>
    <mergeCell ref="N275:O275"/>
    <mergeCell ref="P275:Q275"/>
    <mergeCell ref="N279:O279"/>
    <mergeCell ref="P279:Q279"/>
    <mergeCell ref="R275:S275"/>
    <mergeCell ref="P286:Q286"/>
    <mergeCell ref="R286:S286"/>
    <mergeCell ref="A281:H281"/>
    <mergeCell ref="J281:L281"/>
    <mergeCell ref="N281:O281"/>
    <mergeCell ref="P281:Q281"/>
    <mergeCell ref="R281:S281"/>
    <mergeCell ref="J284:L284"/>
    <mergeCell ref="R282:S282"/>
    <mergeCell ref="N288:O288"/>
    <mergeCell ref="P288:Q288"/>
    <mergeCell ref="R288:S288"/>
    <mergeCell ref="A285:H285"/>
    <mergeCell ref="J285:L285"/>
    <mergeCell ref="N285:O285"/>
    <mergeCell ref="P285:Q285"/>
    <mergeCell ref="R285:S285"/>
    <mergeCell ref="J286:L286"/>
    <mergeCell ref="N286:O286"/>
    <mergeCell ref="J290:L290"/>
    <mergeCell ref="N290:O290"/>
    <mergeCell ref="P290:Q290"/>
    <mergeCell ref="R290:S290"/>
    <mergeCell ref="A287:H287"/>
    <mergeCell ref="J287:L287"/>
    <mergeCell ref="N287:O287"/>
    <mergeCell ref="P287:Q287"/>
    <mergeCell ref="R287:S287"/>
    <mergeCell ref="J288:L288"/>
    <mergeCell ref="A292:H292"/>
    <mergeCell ref="J292:L292"/>
    <mergeCell ref="N292:O292"/>
    <mergeCell ref="P292:Q292"/>
    <mergeCell ref="R292:S292"/>
    <mergeCell ref="A289:H289"/>
    <mergeCell ref="J289:L289"/>
    <mergeCell ref="N289:O289"/>
    <mergeCell ref="P289:Q289"/>
    <mergeCell ref="R289:S289"/>
    <mergeCell ref="A291:H291"/>
    <mergeCell ref="J291:L291"/>
    <mergeCell ref="N291:O291"/>
    <mergeCell ref="P291:Q291"/>
    <mergeCell ref="R291:S291"/>
    <mergeCell ref="R383:S383"/>
    <mergeCell ref="J383:L383"/>
    <mergeCell ref="N383:O383"/>
    <mergeCell ref="A295:H295"/>
    <mergeCell ref="J295:L295"/>
    <mergeCell ref="J296:L296"/>
    <mergeCell ref="R384:S384"/>
    <mergeCell ref="P383:Q383"/>
    <mergeCell ref="J384:L384"/>
    <mergeCell ref="N384:O384"/>
    <mergeCell ref="J326:L326"/>
    <mergeCell ref="N326:O326"/>
    <mergeCell ref="P326:Q326"/>
    <mergeCell ref="R382:S382"/>
    <mergeCell ref="J382:L382"/>
    <mergeCell ref="A294:H294"/>
    <mergeCell ref="J294:L294"/>
    <mergeCell ref="N294:O294"/>
    <mergeCell ref="P294:Q294"/>
    <mergeCell ref="R294:S294"/>
    <mergeCell ref="N295:O295"/>
    <mergeCell ref="P295:Q295"/>
    <mergeCell ref="R295:S295"/>
    <mergeCell ref="A297:H297"/>
    <mergeCell ref="J297:L297"/>
    <mergeCell ref="N297:O297"/>
    <mergeCell ref="P297:Q297"/>
    <mergeCell ref="R297:S297"/>
    <mergeCell ref="A298:H298"/>
    <mergeCell ref="J298:L298"/>
    <mergeCell ref="N298:O298"/>
    <mergeCell ref="P298:Q298"/>
    <mergeCell ref="R298:S298"/>
    <mergeCell ref="A299:H299"/>
    <mergeCell ref="J299:L299"/>
    <mergeCell ref="N299:O299"/>
    <mergeCell ref="P299:Q299"/>
    <mergeCell ref="R299:S299"/>
    <mergeCell ref="A300:H300"/>
    <mergeCell ref="J300:L300"/>
    <mergeCell ref="N300:O300"/>
    <mergeCell ref="P300:Q300"/>
    <mergeCell ref="R300:S300"/>
    <mergeCell ref="A301:H301"/>
    <mergeCell ref="J301:L301"/>
    <mergeCell ref="N301:O301"/>
    <mergeCell ref="P301:Q301"/>
    <mergeCell ref="R301:S301"/>
    <mergeCell ref="A302:H302"/>
    <mergeCell ref="J302:L302"/>
    <mergeCell ref="N302:O302"/>
    <mergeCell ref="P302:Q302"/>
    <mergeCell ref="R302:S302"/>
    <mergeCell ref="A303:H303"/>
    <mergeCell ref="J303:L303"/>
    <mergeCell ref="N303:O303"/>
    <mergeCell ref="P303:Q303"/>
    <mergeCell ref="R303:S303"/>
    <mergeCell ref="A304:H304"/>
    <mergeCell ref="J304:L304"/>
    <mergeCell ref="N304:O304"/>
    <mergeCell ref="P304:Q304"/>
    <mergeCell ref="R304:S304"/>
    <mergeCell ref="A311:H311"/>
    <mergeCell ref="J311:L311"/>
    <mergeCell ref="N311:O311"/>
    <mergeCell ref="P311:Q311"/>
    <mergeCell ref="R311:S311"/>
    <mergeCell ref="A312:H312"/>
    <mergeCell ref="J312:L312"/>
    <mergeCell ref="N312:O312"/>
    <mergeCell ref="P312:Q312"/>
    <mergeCell ref="R312:S312"/>
    <mergeCell ref="A313:H313"/>
    <mergeCell ref="J313:L313"/>
    <mergeCell ref="N313:O313"/>
    <mergeCell ref="P313:Q313"/>
    <mergeCell ref="R313:S313"/>
    <mergeCell ref="A314:H314"/>
    <mergeCell ref="J314:L314"/>
    <mergeCell ref="N314:O314"/>
    <mergeCell ref="P314:Q314"/>
    <mergeCell ref="R314:S314"/>
    <mergeCell ref="A315:H315"/>
    <mergeCell ref="J315:L315"/>
    <mergeCell ref="N315:O315"/>
    <mergeCell ref="P315:Q315"/>
    <mergeCell ref="R315:S315"/>
    <mergeCell ref="A316:H316"/>
    <mergeCell ref="J316:L316"/>
    <mergeCell ref="N316:O316"/>
    <mergeCell ref="P316:Q316"/>
    <mergeCell ref="R316:S316"/>
    <mergeCell ref="A317:H317"/>
    <mergeCell ref="J317:L317"/>
    <mergeCell ref="N317:O317"/>
    <mergeCell ref="P317:Q317"/>
    <mergeCell ref="R317:S317"/>
    <mergeCell ref="A318:H318"/>
    <mergeCell ref="J318:L318"/>
    <mergeCell ref="N318:O318"/>
    <mergeCell ref="P318:Q318"/>
    <mergeCell ref="R318:S318"/>
    <mergeCell ref="A320:H320"/>
    <mergeCell ref="J320:L320"/>
    <mergeCell ref="N320:O320"/>
    <mergeCell ref="P320:Q320"/>
    <mergeCell ref="P382:Q382"/>
    <mergeCell ref="R320:S320"/>
    <mergeCell ref="N382:O382"/>
    <mergeCell ref="A350:H350"/>
    <mergeCell ref="A322:H322"/>
    <mergeCell ref="J322:L322"/>
    <mergeCell ref="A319:H319"/>
    <mergeCell ref="J319:L319"/>
    <mergeCell ref="N319:O319"/>
    <mergeCell ref="P319:Q319"/>
    <mergeCell ref="R319:S319"/>
    <mergeCell ref="P384:Q384"/>
    <mergeCell ref="A381:H381"/>
    <mergeCell ref="A383:H383"/>
    <mergeCell ref="A384:H384"/>
    <mergeCell ref="A351:H351"/>
    <mergeCell ref="N322:O322"/>
    <mergeCell ref="P322:Q322"/>
    <mergeCell ref="R322:S322"/>
    <mergeCell ref="A321:H321"/>
    <mergeCell ref="J321:L321"/>
    <mergeCell ref="N321:O321"/>
    <mergeCell ref="P321:Q321"/>
    <mergeCell ref="R321:S321"/>
    <mergeCell ref="R324:S324"/>
    <mergeCell ref="J411:L411"/>
    <mergeCell ref="N411:O411"/>
    <mergeCell ref="P411:Q411"/>
    <mergeCell ref="R411:S411"/>
    <mergeCell ref="A326:H326"/>
    <mergeCell ref="A411:H411"/>
    <mergeCell ref="J385:L385"/>
    <mergeCell ref="N385:O385"/>
    <mergeCell ref="P385:Q385"/>
    <mergeCell ref="R326:S326"/>
    <mergeCell ref="A323:H323"/>
    <mergeCell ref="J323:L323"/>
    <mergeCell ref="N323:O323"/>
    <mergeCell ref="P323:Q323"/>
    <mergeCell ref="R323:S323"/>
    <mergeCell ref="A324:H324"/>
    <mergeCell ref="J324:L324"/>
    <mergeCell ref="N324:O324"/>
    <mergeCell ref="P324:Q324"/>
    <mergeCell ref="A328:H328"/>
    <mergeCell ref="J328:L328"/>
    <mergeCell ref="N328:O328"/>
    <mergeCell ref="P328:Q328"/>
    <mergeCell ref="R328:S328"/>
    <mergeCell ref="A325:H325"/>
    <mergeCell ref="J325:L325"/>
    <mergeCell ref="N325:O325"/>
    <mergeCell ref="P325:Q325"/>
    <mergeCell ref="R325:S325"/>
    <mergeCell ref="A329:H329"/>
    <mergeCell ref="J329:L329"/>
    <mergeCell ref="N329:O329"/>
    <mergeCell ref="P329:Q329"/>
    <mergeCell ref="R329:S329"/>
    <mergeCell ref="A330:H330"/>
    <mergeCell ref="J330:L330"/>
    <mergeCell ref="N330:O330"/>
    <mergeCell ref="P330:Q330"/>
    <mergeCell ref="R330:S330"/>
    <mergeCell ref="A331:H331"/>
    <mergeCell ref="J331:L331"/>
    <mergeCell ref="N331:O331"/>
    <mergeCell ref="P331:Q331"/>
    <mergeCell ref="R331:S331"/>
    <mergeCell ref="A332:H332"/>
    <mergeCell ref="J332:L332"/>
    <mergeCell ref="N332:O332"/>
    <mergeCell ref="P332:Q332"/>
    <mergeCell ref="R332:S332"/>
    <mergeCell ref="A333:H333"/>
    <mergeCell ref="J333:L333"/>
    <mergeCell ref="N333:O333"/>
    <mergeCell ref="P333:Q333"/>
    <mergeCell ref="R333:S333"/>
    <mergeCell ref="A334:H334"/>
    <mergeCell ref="J334:L334"/>
    <mergeCell ref="N334:O334"/>
    <mergeCell ref="P334:Q334"/>
    <mergeCell ref="R334:S334"/>
    <mergeCell ref="A335:H335"/>
    <mergeCell ref="J335:L335"/>
    <mergeCell ref="N335:O335"/>
    <mergeCell ref="P335:Q335"/>
    <mergeCell ref="R335:S335"/>
    <mergeCell ref="A336:H336"/>
    <mergeCell ref="J336:L336"/>
    <mergeCell ref="N336:O336"/>
    <mergeCell ref="P336:Q336"/>
    <mergeCell ref="R336:S336"/>
    <mergeCell ref="A337:H337"/>
    <mergeCell ref="J337:L337"/>
    <mergeCell ref="N337:O337"/>
    <mergeCell ref="P337:Q337"/>
    <mergeCell ref="R337:S337"/>
    <mergeCell ref="A338:H338"/>
    <mergeCell ref="J338:L338"/>
    <mergeCell ref="N338:O338"/>
    <mergeCell ref="P338:Q338"/>
    <mergeCell ref="R338:S338"/>
    <mergeCell ref="A339:H339"/>
    <mergeCell ref="J339:L339"/>
    <mergeCell ref="N339:O339"/>
    <mergeCell ref="P339:Q339"/>
    <mergeCell ref="R339:S339"/>
    <mergeCell ref="A340:H340"/>
    <mergeCell ref="J340:L340"/>
    <mergeCell ref="N340:O340"/>
    <mergeCell ref="P340:Q340"/>
    <mergeCell ref="R340:S340"/>
    <mergeCell ref="A341:H341"/>
    <mergeCell ref="J341:L341"/>
    <mergeCell ref="N341:O341"/>
    <mergeCell ref="P341:Q341"/>
    <mergeCell ref="R341:S341"/>
    <mergeCell ref="A342:H342"/>
    <mergeCell ref="J342:L342"/>
    <mergeCell ref="N342:O342"/>
    <mergeCell ref="P342:Q342"/>
    <mergeCell ref="R342:S342"/>
    <mergeCell ref="A343:H343"/>
    <mergeCell ref="J343:L343"/>
    <mergeCell ref="N343:O343"/>
    <mergeCell ref="P343:Q343"/>
    <mergeCell ref="R343:S343"/>
    <mergeCell ref="A344:H344"/>
    <mergeCell ref="J344:L344"/>
    <mergeCell ref="N344:O344"/>
    <mergeCell ref="P344:Q344"/>
    <mergeCell ref="R344:S344"/>
    <mergeCell ref="A345:H345"/>
    <mergeCell ref="J345:L345"/>
    <mergeCell ref="N345:O345"/>
    <mergeCell ref="P345:Q345"/>
    <mergeCell ref="R345:S345"/>
    <mergeCell ref="A346:H346"/>
    <mergeCell ref="J346:L346"/>
    <mergeCell ref="N346:O346"/>
    <mergeCell ref="P346:Q346"/>
    <mergeCell ref="R346:S346"/>
    <mergeCell ref="A347:H347"/>
    <mergeCell ref="J347:L347"/>
    <mergeCell ref="N347:O347"/>
    <mergeCell ref="P347:Q347"/>
    <mergeCell ref="R347:S347"/>
    <mergeCell ref="A353:H353"/>
    <mergeCell ref="J353:L353"/>
    <mergeCell ref="N353:O353"/>
    <mergeCell ref="P353:Q353"/>
    <mergeCell ref="R353:S353"/>
    <mergeCell ref="A354:H354"/>
    <mergeCell ref="J354:L354"/>
    <mergeCell ref="N354:O354"/>
    <mergeCell ref="P354:Q354"/>
    <mergeCell ref="R354:S354"/>
    <mergeCell ref="A355:H355"/>
    <mergeCell ref="J355:L355"/>
    <mergeCell ref="N355:O355"/>
    <mergeCell ref="P355:Q355"/>
    <mergeCell ref="R355:S355"/>
    <mergeCell ref="A356:H356"/>
    <mergeCell ref="J356:L356"/>
    <mergeCell ref="N356:O356"/>
    <mergeCell ref="P356:Q356"/>
    <mergeCell ref="R356:S356"/>
    <mergeCell ref="A357:H357"/>
    <mergeCell ref="J357:L357"/>
    <mergeCell ref="N357:O357"/>
    <mergeCell ref="P357:Q357"/>
    <mergeCell ref="R357:S357"/>
    <mergeCell ref="A358:H358"/>
    <mergeCell ref="J358:L358"/>
    <mergeCell ref="N358:O358"/>
    <mergeCell ref="P358:Q358"/>
    <mergeCell ref="R358:S358"/>
    <mergeCell ref="A359:H359"/>
    <mergeCell ref="J359:L359"/>
    <mergeCell ref="N359:O359"/>
    <mergeCell ref="P359:Q359"/>
    <mergeCell ref="R359:S359"/>
    <mergeCell ref="A360:H360"/>
    <mergeCell ref="J360:L360"/>
    <mergeCell ref="N360:O360"/>
    <mergeCell ref="P360:Q360"/>
    <mergeCell ref="R360:S360"/>
    <mergeCell ref="A361:H361"/>
    <mergeCell ref="J361:L361"/>
    <mergeCell ref="N361:O361"/>
    <mergeCell ref="P361:Q361"/>
    <mergeCell ref="R361:S361"/>
    <mergeCell ref="A362:H362"/>
    <mergeCell ref="J362:L362"/>
    <mergeCell ref="N362:O362"/>
    <mergeCell ref="P362:Q362"/>
    <mergeCell ref="R362:S362"/>
    <mergeCell ref="A363:H363"/>
    <mergeCell ref="J363:L363"/>
    <mergeCell ref="N363:O363"/>
    <mergeCell ref="P363:Q363"/>
    <mergeCell ref="R363:S363"/>
    <mergeCell ref="A364:H364"/>
    <mergeCell ref="J364:L364"/>
    <mergeCell ref="N364:O364"/>
    <mergeCell ref="P364:Q364"/>
    <mergeCell ref="R364:S364"/>
    <mergeCell ref="A365:H365"/>
    <mergeCell ref="J365:L365"/>
    <mergeCell ref="N365:O365"/>
    <mergeCell ref="P365:Q365"/>
    <mergeCell ref="R365:S365"/>
    <mergeCell ref="A366:H366"/>
    <mergeCell ref="J366:L366"/>
    <mergeCell ref="N366:O366"/>
    <mergeCell ref="P366:Q366"/>
    <mergeCell ref="R366:S366"/>
    <mergeCell ref="A367:H367"/>
    <mergeCell ref="J367:L367"/>
    <mergeCell ref="N367:O367"/>
    <mergeCell ref="P367:Q367"/>
    <mergeCell ref="R367:S367"/>
    <mergeCell ref="A368:H368"/>
    <mergeCell ref="J368:L368"/>
    <mergeCell ref="N368:O368"/>
    <mergeCell ref="P368:Q368"/>
    <mergeCell ref="R368:S368"/>
    <mergeCell ref="A369:H369"/>
    <mergeCell ref="J369:L369"/>
    <mergeCell ref="N369:O369"/>
    <mergeCell ref="P369:Q369"/>
    <mergeCell ref="R369:S369"/>
    <mergeCell ref="A372:H372"/>
    <mergeCell ref="J372:L372"/>
    <mergeCell ref="N372:O372"/>
    <mergeCell ref="P372:Q372"/>
    <mergeCell ref="R372:S372"/>
    <mergeCell ref="A370:H370"/>
    <mergeCell ref="J370:L370"/>
    <mergeCell ref="N370:O370"/>
    <mergeCell ref="P370:Q370"/>
    <mergeCell ref="R370:S370"/>
    <mergeCell ref="A373:H373"/>
    <mergeCell ref="J373:L373"/>
    <mergeCell ref="N373:O373"/>
    <mergeCell ref="P373:Q373"/>
    <mergeCell ref="R373:S373"/>
    <mergeCell ref="A371:H371"/>
    <mergeCell ref="J371:L371"/>
    <mergeCell ref="N371:O371"/>
    <mergeCell ref="P371:Q371"/>
    <mergeCell ref="R371:S371"/>
    <mergeCell ref="A374:H374"/>
    <mergeCell ref="J374:L374"/>
    <mergeCell ref="N374:O374"/>
    <mergeCell ref="P374:Q374"/>
    <mergeCell ref="R374:S374"/>
    <mergeCell ref="A375:H375"/>
    <mergeCell ref="J375:L375"/>
    <mergeCell ref="N375:O375"/>
    <mergeCell ref="P375:Q375"/>
    <mergeCell ref="R375:S375"/>
    <mergeCell ref="A376:H376"/>
    <mergeCell ref="J376:L376"/>
    <mergeCell ref="N376:O376"/>
    <mergeCell ref="P376:Q376"/>
    <mergeCell ref="R376:S376"/>
    <mergeCell ref="A377:H377"/>
    <mergeCell ref="J377:L377"/>
    <mergeCell ref="N377:O377"/>
    <mergeCell ref="P377:Q377"/>
    <mergeCell ref="R377:S377"/>
    <mergeCell ref="A378:H378"/>
    <mergeCell ref="J378:L378"/>
    <mergeCell ref="N378:O378"/>
    <mergeCell ref="P378:Q378"/>
    <mergeCell ref="R378:S378"/>
    <mergeCell ref="A379:H379"/>
    <mergeCell ref="J379:L379"/>
    <mergeCell ref="N379:O379"/>
    <mergeCell ref="P379:Q379"/>
    <mergeCell ref="R379:S379"/>
    <mergeCell ref="R390:S390"/>
    <mergeCell ref="A380:H380"/>
    <mergeCell ref="J380:L380"/>
    <mergeCell ref="N380:O380"/>
    <mergeCell ref="P380:Q380"/>
    <mergeCell ref="R380:S380"/>
    <mergeCell ref="R385:S385"/>
    <mergeCell ref="R386:S386"/>
    <mergeCell ref="A386:H386"/>
    <mergeCell ref="J386:L386"/>
    <mergeCell ref="R392:S392"/>
    <mergeCell ref="A389:H389"/>
    <mergeCell ref="J389:L389"/>
    <mergeCell ref="N389:O389"/>
    <mergeCell ref="P389:Q389"/>
    <mergeCell ref="R389:S389"/>
    <mergeCell ref="A390:H390"/>
    <mergeCell ref="J390:L390"/>
    <mergeCell ref="N390:O390"/>
    <mergeCell ref="P390:Q390"/>
    <mergeCell ref="R394:S394"/>
    <mergeCell ref="A391:H391"/>
    <mergeCell ref="J391:L391"/>
    <mergeCell ref="N391:O391"/>
    <mergeCell ref="P391:Q391"/>
    <mergeCell ref="R391:S391"/>
    <mergeCell ref="A392:H392"/>
    <mergeCell ref="J392:L392"/>
    <mergeCell ref="N392:O392"/>
    <mergeCell ref="P392:Q392"/>
    <mergeCell ref="R396:S396"/>
    <mergeCell ref="A393:H393"/>
    <mergeCell ref="J393:L393"/>
    <mergeCell ref="N393:O393"/>
    <mergeCell ref="P393:Q393"/>
    <mergeCell ref="R393:S393"/>
    <mergeCell ref="A394:H394"/>
    <mergeCell ref="J394:L394"/>
    <mergeCell ref="N394:O394"/>
    <mergeCell ref="P394:Q394"/>
    <mergeCell ref="R398:S398"/>
    <mergeCell ref="A395:H395"/>
    <mergeCell ref="J395:L395"/>
    <mergeCell ref="N395:O395"/>
    <mergeCell ref="P395:Q395"/>
    <mergeCell ref="R395:S395"/>
    <mergeCell ref="A396:H396"/>
    <mergeCell ref="J396:L396"/>
    <mergeCell ref="N396:O396"/>
    <mergeCell ref="P396:Q396"/>
    <mergeCell ref="R400:S400"/>
    <mergeCell ref="A397:H397"/>
    <mergeCell ref="J397:L397"/>
    <mergeCell ref="N397:O397"/>
    <mergeCell ref="P397:Q397"/>
    <mergeCell ref="R397:S397"/>
    <mergeCell ref="A398:H398"/>
    <mergeCell ref="J398:L398"/>
    <mergeCell ref="N398:O398"/>
    <mergeCell ref="P398:Q398"/>
    <mergeCell ref="R402:S402"/>
    <mergeCell ref="A399:H399"/>
    <mergeCell ref="J399:L399"/>
    <mergeCell ref="N399:O399"/>
    <mergeCell ref="P399:Q399"/>
    <mergeCell ref="R399:S399"/>
    <mergeCell ref="A400:H400"/>
    <mergeCell ref="J400:L400"/>
    <mergeCell ref="N400:O400"/>
    <mergeCell ref="P400:Q400"/>
    <mergeCell ref="R404:S404"/>
    <mergeCell ref="A401:H401"/>
    <mergeCell ref="J401:L401"/>
    <mergeCell ref="N401:O401"/>
    <mergeCell ref="P401:Q401"/>
    <mergeCell ref="R401:S401"/>
    <mergeCell ref="A402:H402"/>
    <mergeCell ref="J402:L402"/>
    <mergeCell ref="N402:O402"/>
    <mergeCell ref="P402:Q402"/>
    <mergeCell ref="R406:S406"/>
    <mergeCell ref="A403:H403"/>
    <mergeCell ref="J403:L403"/>
    <mergeCell ref="N403:O403"/>
    <mergeCell ref="P403:Q403"/>
    <mergeCell ref="R403:S403"/>
    <mergeCell ref="A404:H404"/>
    <mergeCell ref="J404:L404"/>
    <mergeCell ref="N404:O404"/>
    <mergeCell ref="P404:Q404"/>
    <mergeCell ref="R408:S408"/>
    <mergeCell ref="A405:H405"/>
    <mergeCell ref="J405:L405"/>
    <mergeCell ref="N405:O405"/>
    <mergeCell ref="P405:Q405"/>
    <mergeCell ref="R405:S405"/>
    <mergeCell ref="A406:H406"/>
    <mergeCell ref="J406:L406"/>
    <mergeCell ref="N406:O406"/>
    <mergeCell ref="P406:Q406"/>
    <mergeCell ref="R410:S410"/>
    <mergeCell ref="A407:H407"/>
    <mergeCell ref="J407:L407"/>
    <mergeCell ref="N407:O407"/>
    <mergeCell ref="P407:Q407"/>
    <mergeCell ref="R407:S407"/>
    <mergeCell ref="A408:H408"/>
    <mergeCell ref="J408:L408"/>
    <mergeCell ref="N408:O408"/>
    <mergeCell ref="P408:Q408"/>
    <mergeCell ref="A417:H417"/>
    <mergeCell ref="J417:L417"/>
    <mergeCell ref="N417:O417"/>
    <mergeCell ref="P417:Q417"/>
    <mergeCell ref="R417:S417"/>
    <mergeCell ref="A418:H418"/>
    <mergeCell ref="J418:L418"/>
    <mergeCell ref="N418:O418"/>
    <mergeCell ref="P418:Q418"/>
    <mergeCell ref="R418:S418"/>
    <mergeCell ref="A419:H419"/>
    <mergeCell ref="J419:L419"/>
    <mergeCell ref="N419:O419"/>
    <mergeCell ref="P419:Q419"/>
    <mergeCell ref="R419:S419"/>
    <mergeCell ref="A420:H420"/>
    <mergeCell ref="J420:L420"/>
    <mergeCell ref="N420:O420"/>
    <mergeCell ref="P420:Q420"/>
    <mergeCell ref="R420:S420"/>
    <mergeCell ref="A421:H421"/>
    <mergeCell ref="J421:L421"/>
    <mergeCell ref="N421:O421"/>
    <mergeCell ref="P421:Q421"/>
    <mergeCell ref="R421:S421"/>
    <mergeCell ref="J18:L18"/>
    <mergeCell ref="N18:O18"/>
    <mergeCell ref="P18:Q18"/>
    <mergeCell ref="R18:S18"/>
    <mergeCell ref="A18:H18"/>
    <mergeCell ref="R51:S51"/>
    <mergeCell ref="A51:H51"/>
    <mergeCell ref="A87:H87"/>
    <mergeCell ref="J87:L87"/>
    <mergeCell ref="N87:O87"/>
    <mergeCell ref="P87:Q87"/>
    <mergeCell ref="R87:S87"/>
    <mergeCell ref="A86:H86"/>
    <mergeCell ref="R60:S60"/>
    <mergeCell ref="N57:O57"/>
    <mergeCell ref="N143:O143"/>
    <mergeCell ref="P143:Q143"/>
    <mergeCell ref="J144:L144"/>
    <mergeCell ref="N144:O144"/>
    <mergeCell ref="P144:Q144"/>
    <mergeCell ref="A187:H187"/>
    <mergeCell ref="J145:L145"/>
    <mergeCell ref="N145:O145"/>
    <mergeCell ref="A185:H185"/>
    <mergeCell ref="J185:L185"/>
    <mergeCell ref="R284:S284"/>
    <mergeCell ref="A145:H145"/>
    <mergeCell ref="P145:Q145"/>
    <mergeCell ref="A282:H282"/>
    <mergeCell ref="J282:L282"/>
    <mergeCell ref="N282:O282"/>
    <mergeCell ref="A284:H284"/>
    <mergeCell ref="A277:H277"/>
    <mergeCell ref="J277:L277"/>
    <mergeCell ref="N277:O277"/>
    <mergeCell ref="J293:L293"/>
    <mergeCell ref="N293:O293"/>
    <mergeCell ref="P293:Q293"/>
    <mergeCell ref="R293:S293"/>
    <mergeCell ref="J283:L283"/>
    <mergeCell ref="N283:O283"/>
    <mergeCell ref="P283:Q283"/>
    <mergeCell ref="N284:O284"/>
    <mergeCell ref="P284:Q284"/>
    <mergeCell ref="R283:S283"/>
    <mergeCell ref="A327:H327"/>
    <mergeCell ref="J327:L327"/>
    <mergeCell ref="N327:O327"/>
    <mergeCell ref="P327:Q327"/>
    <mergeCell ref="J412:L412"/>
    <mergeCell ref="N412:O412"/>
    <mergeCell ref="P412:Q412"/>
    <mergeCell ref="A409:H409"/>
    <mergeCell ref="J409:L409"/>
    <mergeCell ref="N409:O409"/>
    <mergeCell ref="N296:O296"/>
    <mergeCell ref="P296:Q296"/>
    <mergeCell ref="R296:S296"/>
    <mergeCell ref="R327:S327"/>
    <mergeCell ref="R412:S412"/>
    <mergeCell ref="P350:Q350"/>
    <mergeCell ref="R350:S350"/>
    <mergeCell ref="P409:Q409"/>
    <mergeCell ref="R409:S409"/>
    <mergeCell ref="R351:S351"/>
    <mergeCell ref="R416:S416"/>
    <mergeCell ref="P413:Q413"/>
    <mergeCell ref="J414:L414"/>
    <mergeCell ref="N414:O414"/>
    <mergeCell ref="P414:Q414"/>
    <mergeCell ref="J415:L415"/>
    <mergeCell ref="J416:L416"/>
    <mergeCell ref="N416:O416"/>
    <mergeCell ref="P416:Q416"/>
    <mergeCell ref="R352:S352"/>
    <mergeCell ref="P415:Q415"/>
    <mergeCell ref="R413:S413"/>
    <mergeCell ref="J413:L413"/>
    <mergeCell ref="N413:O413"/>
    <mergeCell ref="R414:S414"/>
    <mergeCell ref="R415:S415"/>
    <mergeCell ref="J410:L410"/>
    <mergeCell ref="N410:O410"/>
    <mergeCell ref="P410:Q410"/>
    <mergeCell ref="A352:H352"/>
    <mergeCell ref="J351:L351"/>
    <mergeCell ref="N351:O351"/>
    <mergeCell ref="A416:H416"/>
    <mergeCell ref="N415:O415"/>
    <mergeCell ref="P351:Q351"/>
    <mergeCell ref="J352:L352"/>
    <mergeCell ref="N352:O352"/>
    <mergeCell ref="P352:Q352"/>
    <mergeCell ref="A410:H410"/>
    <mergeCell ref="A283:H283"/>
    <mergeCell ref="N27:O27"/>
    <mergeCell ref="P27:Q27"/>
    <mergeCell ref="A278:H278"/>
    <mergeCell ref="A271:H271"/>
    <mergeCell ref="A267:H267"/>
    <mergeCell ref="A265:H265"/>
    <mergeCell ref="A251:H251"/>
    <mergeCell ref="A250:H250"/>
    <mergeCell ref="A237:H237"/>
    <mergeCell ref="A226:H226"/>
    <mergeCell ref="R27:S27"/>
    <mergeCell ref="R26:S26"/>
    <mergeCell ref="J25:L25"/>
    <mergeCell ref="N25:O25"/>
    <mergeCell ref="P25:Q25"/>
    <mergeCell ref="R25:S25"/>
    <mergeCell ref="J26:L26"/>
    <mergeCell ref="N26:O26"/>
    <mergeCell ref="P26:Q26"/>
    <mergeCell ref="A27:H27"/>
    <mergeCell ref="J56:L56"/>
    <mergeCell ref="J57:L57"/>
    <mergeCell ref="J58:L58"/>
    <mergeCell ref="J51:L51"/>
    <mergeCell ref="A54:H54"/>
    <mergeCell ref="J54:L54"/>
    <mergeCell ref="A52:H52"/>
    <mergeCell ref="A55:H55"/>
    <mergeCell ref="J52:L52"/>
    <mergeCell ref="N58:O58"/>
    <mergeCell ref="N59:O59"/>
    <mergeCell ref="A59:H59"/>
    <mergeCell ref="R56:S56"/>
    <mergeCell ref="R57:S57"/>
    <mergeCell ref="R58:S58"/>
    <mergeCell ref="R59:S59"/>
    <mergeCell ref="A58:H58"/>
    <mergeCell ref="A57:H57"/>
    <mergeCell ref="A67:H67"/>
    <mergeCell ref="J67:L67"/>
    <mergeCell ref="N67:O67"/>
    <mergeCell ref="P67:Q67"/>
    <mergeCell ref="R67:S67"/>
    <mergeCell ref="A60:H60"/>
    <mergeCell ref="A61:H61"/>
    <mergeCell ref="R61:S61"/>
    <mergeCell ref="J60:L60"/>
    <mergeCell ref="N60:O60"/>
    <mergeCell ref="R107:S107"/>
    <mergeCell ref="J108:L108"/>
    <mergeCell ref="N108:O108"/>
    <mergeCell ref="P108:Q108"/>
    <mergeCell ref="R108:S108"/>
    <mergeCell ref="A66:H66"/>
    <mergeCell ref="J66:L66"/>
    <mergeCell ref="N66:O66"/>
    <mergeCell ref="P66:Q66"/>
    <mergeCell ref="R66:S66"/>
    <mergeCell ref="A109:H109"/>
    <mergeCell ref="J107:L107"/>
    <mergeCell ref="N107:O107"/>
    <mergeCell ref="P107:Q107"/>
    <mergeCell ref="R110:S110"/>
    <mergeCell ref="J111:L111"/>
    <mergeCell ref="N111:O111"/>
    <mergeCell ref="P111:Q111"/>
    <mergeCell ref="R111:S111"/>
    <mergeCell ref="J109:L109"/>
    <mergeCell ref="N109:O109"/>
    <mergeCell ref="P109:Q109"/>
    <mergeCell ref="R109:S109"/>
    <mergeCell ref="J112:L112"/>
    <mergeCell ref="N112:O112"/>
    <mergeCell ref="P112:Q112"/>
    <mergeCell ref="R112:S112"/>
    <mergeCell ref="A112:H112"/>
    <mergeCell ref="J110:L110"/>
    <mergeCell ref="N110:O110"/>
    <mergeCell ref="P110:Q110"/>
    <mergeCell ref="P123:Q123"/>
    <mergeCell ref="R123:S123"/>
    <mergeCell ref="J114:L114"/>
    <mergeCell ref="N114:O114"/>
    <mergeCell ref="P114:Q114"/>
    <mergeCell ref="R114:S114"/>
    <mergeCell ref="J115:L115"/>
    <mergeCell ref="N115:O115"/>
    <mergeCell ref="P115:Q115"/>
    <mergeCell ref="R115:S115"/>
    <mergeCell ref="A124:H124"/>
    <mergeCell ref="A115:H115"/>
    <mergeCell ref="J123:L123"/>
    <mergeCell ref="N123:O123"/>
    <mergeCell ref="A121:H121"/>
    <mergeCell ref="J121:L121"/>
    <mergeCell ref="R125:S125"/>
    <mergeCell ref="J126:L126"/>
    <mergeCell ref="N126:O126"/>
    <mergeCell ref="P126:Q126"/>
    <mergeCell ref="R126:S126"/>
    <mergeCell ref="J124:L124"/>
    <mergeCell ref="N124:O124"/>
    <mergeCell ref="P124:Q124"/>
    <mergeCell ref="R124:S124"/>
    <mergeCell ref="J125:L125"/>
    <mergeCell ref="A126:H126"/>
    <mergeCell ref="J139:L139"/>
    <mergeCell ref="N139:O139"/>
    <mergeCell ref="P139:Q139"/>
    <mergeCell ref="R139:S139"/>
    <mergeCell ref="A139:H139"/>
    <mergeCell ref="A138:H138"/>
    <mergeCell ref="J138:L138"/>
    <mergeCell ref="N138:O138"/>
    <mergeCell ref="P138:Q138"/>
    <mergeCell ref="A165:H165"/>
    <mergeCell ref="J165:L165"/>
    <mergeCell ref="N165:O165"/>
    <mergeCell ref="P165:Q165"/>
    <mergeCell ref="R167:S167"/>
    <mergeCell ref="N125:O125"/>
    <mergeCell ref="P125:Q125"/>
    <mergeCell ref="A155:H155"/>
    <mergeCell ref="J166:L166"/>
    <mergeCell ref="N166:O166"/>
    <mergeCell ref="N168:O168"/>
    <mergeCell ref="P168:Q168"/>
    <mergeCell ref="R168:S168"/>
    <mergeCell ref="J155:L155"/>
    <mergeCell ref="N155:O155"/>
    <mergeCell ref="P155:Q155"/>
    <mergeCell ref="R155:S155"/>
    <mergeCell ref="R165:S165"/>
    <mergeCell ref="R166:S166"/>
    <mergeCell ref="P166:Q166"/>
    <mergeCell ref="J169:L169"/>
    <mergeCell ref="N169:O169"/>
    <mergeCell ref="P169:Q169"/>
    <mergeCell ref="R169:S169"/>
    <mergeCell ref="A167:H167"/>
    <mergeCell ref="A169:H169"/>
    <mergeCell ref="J167:L167"/>
    <mergeCell ref="N167:O167"/>
    <mergeCell ref="P167:Q167"/>
    <mergeCell ref="J168:L168"/>
    <mergeCell ref="J179:L179"/>
    <mergeCell ref="N179:O179"/>
    <mergeCell ref="P179:Q179"/>
    <mergeCell ref="R179:S179"/>
    <mergeCell ref="A179:H179"/>
    <mergeCell ref="J196:L196"/>
    <mergeCell ref="N196:O196"/>
    <mergeCell ref="P196:Q196"/>
    <mergeCell ref="J187:L187"/>
    <mergeCell ref="N187:O187"/>
    <mergeCell ref="J197:L197"/>
    <mergeCell ref="N197:O197"/>
    <mergeCell ref="P197:Q197"/>
    <mergeCell ref="R196:S196"/>
    <mergeCell ref="R197:S197"/>
    <mergeCell ref="A197:H197"/>
    <mergeCell ref="A196:H196"/>
    <mergeCell ref="J202:L202"/>
    <mergeCell ref="N202:O202"/>
    <mergeCell ref="P202:Q202"/>
    <mergeCell ref="R202:S202"/>
    <mergeCell ref="A202:H202"/>
    <mergeCell ref="J201:L201"/>
    <mergeCell ref="N201:O201"/>
    <mergeCell ref="P201:Q201"/>
    <mergeCell ref="R201:S201"/>
    <mergeCell ref="A201:H201"/>
    <mergeCell ref="A422:H422"/>
    <mergeCell ref="J422:L422"/>
    <mergeCell ref="N422:O422"/>
    <mergeCell ref="P422:Q422"/>
    <mergeCell ref="R422:S422"/>
    <mergeCell ref="A423:H423"/>
    <mergeCell ref="J423:L423"/>
    <mergeCell ref="N423:O423"/>
    <mergeCell ref="P423:Q423"/>
    <mergeCell ref="R423:S423"/>
    <mergeCell ref="A424:H424"/>
    <mergeCell ref="J424:L424"/>
    <mergeCell ref="N424:O424"/>
    <mergeCell ref="P424:Q424"/>
    <mergeCell ref="R424:S424"/>
    <mergeCell ref="A425:H425"/>
    <mergeCell ref="J425:L425"/>
    <mergeCell ref="N425:O425"/>
    <mergeCell ref="P425:Q425"/>
    <mergeCell ref="R425:S425"/>
    <mergeCell ref="A426:H426"/>
    <mergeCell ref="J426:L426"/>
    <mergeCell ref="N426:O426"/>
    <mergeCell ref="P426:Q426"/>
    <mergeCell ref="R426:S426"/>
    <mergeCell ref="A427:H427"/>
    <mergeCell ref="J427:L427"/>
    <mergeCell ref="N427:O427"/>
    <mergeCell ref="P427:Q427"/>
    <mergeCell ref="R427:S427"/>
    <mergeCell ref="A428:H428"/>
    <mergeCell ref="J428:L428"/>
    <mergeCell ref="N428:O428"/>
    <mergeCell ref="P428:Q428"/>
    <mergeCell ref="R428:S428"/>
    <mergeCell ref="A429:H429"/>
    <mergeCell ref="J429:L429"/>
    <mergeCell ref="N429:O429"/>
    <mergeCell ref="P429:Q429"/>
    <mergeCell ref="R429:S429"/>
    <mergeCell ref="A430:H430"/>
    <mergeCell ref="J430:L430"/>
    <mergeCell ref="N430:O430"/>
    <mergeCell ref="P430:Q430"/>
    <mergeCell ref="R430:S430"/>
    <mergeCell ref="A431:H431"/>
    <mergeCell ref="J431:L431"/>
    <mergeCell ref="N431:O431"/>
    <mergeCell ref="P431:Q431"/>
    <mergeCell ref="R431:S431"/>
    <mergeCell ref="A432:H432"/>
    <mergeCell ref="J432:L432"/>
    <mergeCell ref="N432:O432"/>
    <mergeCell ref="P432:Q432"/>
    <mergeCell ref="R432:S432"/>
    <mergeCell ref="A433:H433"/>
    <mergeCell ref="J433:L433"/>
    <mergeCell ref="N433:O433"/>
    <mergeCell ref="P433:Q433"/>
    <mergeCell ref="R433:S433"/>
    <mergeCell ref="A434:H434"/>
    <mergeCell ref="J434:L434"/>
    <mergeCell ref="N434:O434"/>
    <mergeCell ref="P434:Q434"/>
    <mergeCell ref="R434:S434"/>
    <mergeCell ref="A435:H435"/>
    <mergeCell ref="J435:L435"/>
    <mergeCell ref="N435:O435"/>
    <mergeCell ref="P435:Q435"/>
    <mergeCell ref="R435:S435"/>
    <mergeCell ref="A436:H436"/>
    <mergeCell ref="J436:L436"/>
    <mergeCell ref="N436:O436"/>
    <mergeCell ref="P436:Q436"/>
    <mergeCell ref="R436:S436"/>
    <mergeCell ref="A437:H437"/>
    <mergeCell ref="J437:L437"/>
    <mergeCell ref="N437:O437"/>
    <mergeCell ref="P437:Q437"/>
    <mergeCell ref="R437:S437"/>
    <mergeCell ref="A438:H438"/>
    <mergeCell ref="J438:L438"/>
    <mergeCell ref="N438:O438"/>
    <mergeCell ref="P438:Q438"/>
    <mergeCell ref="R438:S438"/>
    <mergeCell ref="A439:H439"/>
    <mergeCell ref="J439:L439"/>
    <mergeCell ref="N439:O439"/>
    <mergeCell ref="P439:Q439"/>
    <mergeCell ref="R439:S439"/>
    <mergeCell ref="A440:H440"/>
    <mergeCell ref="J440:L440"/>
    <mergeCell ref="N440:O440"/>
    <mergeCell ref="P440:Q440"/>
    <mergeCell ref="R440:S440"/>
    <mergeCell ref="A441:H441"/>
    <mergeCell ref="J441:L441"/>
    <mergeCell ref="N441:O441"/>
    <mergeCell ref="P441:Q441"/>
    <mergeCell ref="R441:S441"/>
    <mergeCell ref="A442:H442"/>
    <mergeCell ref="J442:L442"/>
    <mergeCell ref="N442:O442"/>
    <mergeCell ref="P442:Q442"/>
    <mergeCell ref="R442:S442"/>
    <mergeCell ref="A443:H443"/>
    <mergeCell ref="J443:L443"/>
    <mergeCell ref="N443:O443"/>
    <mergeCell ref="P443:Q443"/>
    <mergeCell ref="R443:S443"/>
    <mergeCell ref="A444:H444"/>
    <mergeCell ref="J444:L444"/>
    <mergeCell ref="N444:O444"/>
    <mergeCell ref="P444:Q444"/>
    <mergeCell ref="R444:S444"/>
    <mergeCell ref="A445:H445"/>
    <mergeCell ref="J445:L445"/>
    <mergeCell ref="N445:O445"/>
    <mergeCell ref="P445:Q445"/>
    <mergeCell ref="R445:S445"/>
    <mergeCell ref="A446:H446"/>
    <mergeCell ref="J446:L446"/>
    <mergeCell ref="N446:O446"/>
    <mergeCell ref="P446:Q446"/>
    <mergeCell ref="R446:S446"/>
    <mergeCell ref="A447:H447"/>
    <mergeCell ref="J447:L447"/>
    <mergeCell ref="N447:O447"/>
    <mergeCell ref="P447:Q447"/>
    <mergeCell ref="R447:S447"/>
    <mergeCell ref="A448:H448"/>
    <mergeCell ref="J448:L448"/>
    <mergeCell ref="N448:O448"/>
    <mergeCell ref="P448:Q448"/>
    <mergeCell ref="R448:S448"/>
    <mergeCell ref="A449:H449"/>
    <mergeCell ref="J449:L449"/>
    <mergeCell ref="N449:O449"/>
    <mergeCell ref="P449:Q449"/>
    <mergeCell ref="R449:S449"/>
    <mergeCell ref="A450:H450"/>
    <mergeCell ref="J450:L450"/>
    <mergeCell ref="N450:O450"/>
    <mergeCell ref="P450:Q450"/>
    <mergeCell ref="R450:S450"/>
    <mergeCell ref="A451:H451"/>
    <mergeCell ref="J451:L451"/>
    <mergeCell ref="N451:O451"/>
    <mergeCell ref="P451:Q451"/>
    <mergeCell ref="R451:S451"/>
    <mergeCell ref="A452:H452"/>
    <mergeCell ref="J452:L452"/>
    <mergeCell ref="N452:O452"/>
    <mergeCell ref="P452:Q452"/>
    <mergeCell ref="R452:S452"/>
    <mergeCell ref="A453:H453"/>
    <mergeCell ref="J453:L453"/>
    <mergeCell ref="N453:O453"/>
    <mergeCell ref="P453:Q453"/>
    <mergeCell ref="R453:S453"/>
    <mergeCell ref="A454:H454"/>
    <mergeCell ref="J454:L454"/>
    <mergeCell ref="N454:O454"/>
    <mergeCell ref="P454:Q454"/>
    <mergeCell ref="R454:S454"/>
    <mergeCell ref="A455:H455"/>
    <mergeCell ref="J455:L455"/>
    <mergeCell ref="N455:O455"/>
    <mergeCell ref="P455:Q455"/>
    <mergeCell ref="R455:S455"/>
    <mergeCell ref="A456:H456"/>
    <mergeCell ref="J456:L456"/>
    <mergeCell ref="N456:O456"/>
    <mergeCell ref="P456:Q456"/>
    <mergeCell ref="R456:S456"/>
    <mergeCell ref="A457:H457"/>
    <mergeCell ref="J457:L457"/>
    <mergeCell ref="N457:O457"/>
    <mergeCell ref="P457:Q457"/>
    <mergeCell ref="R457:S457"/>
    <mergeCell ref="A458:H458"/>
    <mergeCell ref="J458:L458"/>
    <mergeCell ref="N458:O458"/>
    <mergeCell ref="R458:S458"/>
    <mergeCell ref="A459:H459"/>
    <mergeCell ref="J459:L459"/>
    <mergeCell ref="N459:O459"/>
    <mergeCell ref="P459:Q459"/>
    <mergeCell ref="R459:S459"/>
    <mergeCell ref="A460:H460"/>
    <mergeCell ref="J460:L460"/>
    <mergeCell ref="N460:O460"/>
    <mergeCell ref="P460:Q460"/>
    <mergeCell ref="R460:S460"/>
    <mergeCell ref="A461:H461"/>
    <mergeCell ref="J461:L461"/>
    <mergeCell ref="N461:O461"/>
    <mergeCell ref="P461:Q461"/>
    <mergeCell ref="R461:S461"/>
    <mergeCell ref="A462:H462"/>
    <mergeCell ref="J462:L462"/>
    <mergeCell ref="N462:O462"/>
    <mergeCell ref="P462:Q462"/>
    <mergeCell ref="R462:S462"/>
    <mergeCell ref="A463:H463"/>
    <mergeCell ref="J463:L463"/>
    <mergeCell ref="N463:O463"/>
    <mergeCell ref="P463:Q463"/>
    <mergeCell ref="R463:S463"/>
    <mergeCell ref="A464:H464"/>
    <mergeCell ref="J464:L464"/>
    <mergeCell ref="N464:O464"/>
    <mergeCell ref="P464:Q464"/>
    <mergeCell ref="R464:S464"/>
    <mergeCell ref="A465:H465"/>
    <mergeCell ref="J465:L465"/>
    <mergeCell ref="N465:O465"/>
    <mergeCell ref="P465:Q465"/>
    <mergeCell ref="R465:S465"/>
    <mergeCell ref="A466:H466"/>
    <mergeCell ref="J466:L466"/>
    <mergeCell ref="N466:O466"/>
    <mergeCell ref="P466:Q466"/>
    <mergeCell ref="R466:S466"/>
    <mergeCell ref="A467:H467"/>
    <mergeCell ref="J467:L467"/>
    <mergeCell ref="N467:O467"/>
    <mergeCell ref="P467:Q467"/>
    <mergeCell ref="R467:S467"/>
    <mergeCell ref="A468:H468"/>
    <mergeCell ref="J468:L468"/>
    <mergeCell ref="N468:O468"/>
    <mergeCell ref="P468:Q468"/>
    <mergeCell ref="R468:S468"/>
    <mergeCell ref="A469:H469"/>
    <mergeCell ref="J469:L469"/>
    <mergeCell ref="N469:O469"/>
    <mergeCell ref="P469:Q469"/>
    <mergeCell ref="R469:S469"/>
    <mergeCell ref="A470:H470"/>
    <mergeCell ref="J470:L470"/>
    <mergeCell ref="N470:O470"/>
    <mergeCell ref="P470:Q470"/>
    <mergeCell ref="R470:S470"/>
    <mergeCell ref="A471:H471"/>
    <mergeCell ref="J471:L471"/>
    <mergeCell ref="N471:O471"/>
    <mergeCell ref="P471:Q471"/>
    <mergeCell ref="R471:S471"/>
  </mergeCells>
  <printOptions horizontalCentered="1"/>
  <pageMargins left="0.5905511811023623" right="0.3937007874015748" top="0.2755905511811024" bottom="0.2755905511811024" header="0.7874015748031497" footer="0.787401574803149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1"/>
  <sheetViews>
    <sheetView tabSelected="1" zoomScalePageLayoutView="0" workbookViewId="0" topLeftCell="A231">
      <selection activeCell="T240" sqref="T240"/>
    </sheetView>
  </sheetViews>
  <sheetFormatPr defaultColWidth="8.421875" defaultRowHeight="12.75"/>
  <cols>
    <col min="1" max="1" width="29.57421875" style="1" customWidth="1"/>
    <col min="2" max="2" width="5.421875" style="1" customWidth="1"/>
    <col min="3" max="7" width="0" style="1" hidden="1" customWidth="1"/>
    <col min="8" max="8" width="32.28125" style="1" customWidth="1"/>
    <col min="9" max="9" width="8.140625" style="1" customWidth="1"/>
    <col min="10" max="10" width="6.421875" style="1" customWidth="1"/>
    <col min="11" max="12" width="8.421875" style="1" hidden="1" customWidth="1"/>
    <col min="13" max="13" width="7.00390625" style="2" customWidth="1"/>
    <col min="14" max="14" width="5.00390625" style="1" customWidth="1"/>
    <col min="15" max="15" width="12.28125" style="2" customWidth="1"/>
    <col min="16" max="16" width="8.57421875" style="2" customWidth="1"/>
    <col min="17" max="17" width="4.00390625" style="1" hidden="1" customWidth="1"/>
    <col min="18" max="18" width="4.8515625" style="1" customWidth="1"/>
    <col min="19" max="19" width="12.57421875" style="5" customWidth="1"/>
    <col min="20" max="20" width="18.57421875" style="5" customWidth="1"/>
    <col min="21" max="21" width="20.00390625" style="5" customWidth="1"/>
    <col min="22" max="22" width="12.28125" style="6" customWidth="1"/>
    <col min="23" max="16384" width="8.421875" style="5" customWidth="1"/>
  </cols>
  <sheetData>
    <row r="1" spans="15:22" ht="15.75">
      <c r="O1" s="4"/>
      <c r="U1" s="4"/>
      <c r="V1" s="55" t="s">
        <v>0</v>
      </c>
    </row>
    <row r="2" spans="15:22" ht="15.75">
      <c r="O2" s="4"/>
      <c r="U2" s="4"/>
      <c r="V2" s="55" t="s">
        <v>382</v>
      </c>
    </row>
    <row r="3" spans="15:22" ht="15.75">
      <c r="O3" s="4"/>
      <c r="U3" s="4"/>
      <c r="V3" s="55" t="s">
        <v>1</v>
      </c>
    </row>
    <row r="4" spans="15:22" ht="15.75">
      <c r="O4" s="4"/>
      <c r="U4" s="4"/>
      <c r="V4" s="55" t="s">
        <v>383</v>
      </c>
    </row>
    <row r="5" spans="15:21" ht="15.75">
      <c r="O5" s="4"/>
      <c r="U5" s="4"/>
    </row>
    <row r="6" spans="1:22" ht="15.75">
      <c r="A6" s="94" t="s">
        <v>385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5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ht="12.75">
      <c r="V8" s="54" t="s">
        <v>381</v>
      </c>
    </row>
    <row r="9" spans="1:22" s="1" customFormat="1" ht="69.75" customHeight="1">
      <c r="A9" s="96" t="s">
        <v>2</v>
      </c>
      <c r="B9" s="96"/>
      <c r="C9" s="96"/>
      <c r="D9" s="96"/>
      <c r="E9" s="96"/>
      <c r="F9" s="96"/>
      <c r="G9" s="96"/>
      <c r="H9" s="96"/>
      <c r="I9" s="7" t="s">
        <v>358</v>
      </c>
      <c r="J9" s="90" t="s">
        <v>3</v>
      </c>
      <c r="K9" s="90"/>
      <c r="L9" s="90"/>
      <c r="M9" s="7" t="s">
        <v>4</v>
      </c>
      <c r="N9" s="90" t="s">
        <v>5</v>
      </c>
      <c r="O9" s="90"/>
      <c r="P9" s="90" t="s">
        <v>6</v>
      </c>
      <c r="Q9" s="90"/>
      <c r="R9" s="91" t="s">
        <v>7</v>
      </c>
      <c r="S9" s="91"/>
      <c r="T9" s="9" t="s">
        <v>8</v>
      </c>
      <c r="U9" s="10" t="s">
        <v>9</v>
      </c>
      <c r="V9" s="8" t="s">
        <v>10</v>
      </c>
    </row>
    <row r="10" spans="1:22" s="1" customFormat="1" ht="14.25" customHeight="1">
      <c r="A10" s="92" t="s">
        <v>11</v>
      </c>
      <c r="B10" s="92"/>
      <c r="C10" s="92"/>
      <c r="D10" s="92"/>
      <c r="E10" s="92"/>
      <c r="F10" s="92"/>
      <c r="G10" s="92"/>
      <c r="H10" s="92"/>
      <c r="I10" s="11"/>
      <c r="J10" s="93">
        <v>2</v>
      </c>
      <c r="K10" s="93"/>
      <c r="L10" s="93"/>
      <c r="M10" s="12">
        <v>3</v>
      </c>
      <c r="N10" s="93">
        <v>4</v>
      </c>
      <c r="O10" s="93"/>
      <c r="P10" s="93">
        <v>5</v>
      </c>
      <c r="Q10" s="93"/>
      <c r="R10" s="93">
        <v>6</v>
      </c>
      <c r="S10" s="93"/>
      <c r="T10" s="13">
        <v>7</v>
      </c>
      <c r="U10" s="14">
        <v>8</v>
      </c>
      <c r="V10" s="15">
        <v>9</v>
      </c>
    </row>
    <row r="11" spans="1:22" s="16" customFormat="1" ht="21" customHeight="1">
      <c r="A11" s="77" t="s">
        <v>12</v>
      </c>
      <c r="B11" s="77"/>
      <c r="C11" s="77"/>
      <c r="D11" s="77"/>
      <c r="E11" s="77"/>
      <c r="F11" s="77"/>
      <c r="G11" s="77"/>
      <c r="H11" s="77"/>
      <c r="I11" s="17"/>
      <c r="J11" s="87"/>
      <c r="K11" s="88"/>
      <c r="L11" s="89"/>
      <c r="M11" s="18"/>
      <c r="N11" s="87"/>
      <c r="O11" s="89"/>
      <c r="P11" s="18"/>
      <c r="Q11" s="18"/>
      <c r="R11" s="62">
        <f>R471</f>
        <v>1253283746.3500001</v>
      </c>
      <c r="S11" s="62"/>
      <c r="T11" s="19">
        <f>T471</f>
        <v>479896057.56</v>
      </c>
      <c r="U11" s="20">
        <f aca="true" t="shared" si="0" ref="U11:U90">T11-R11</f>
        <v>-773387688.7900002</v>
      </c>
      <c r="V11" s="21">
        <f aca="true" t="shared" si="1" ref="V11:V79">T11/R11</f>
        <v>0.3829109401263879</v>
      </c>
    </row>
    <row r="12" spans="1:22" s="16" customFormat="1" ht="18.75" customHeight="1">
      <c r="A12" s="77" t="s">
        <v>13</v>
      </c>
      <c r="B12" s="77"/>
      <c r="C12" s="77"/>
      <c r="D12" s="77"/>
      <c r="E12" s="77"/>
      <c r="F12" s="77"/>
      <c r="G12" s="77"/>
      <c r="H12" s="77"/>
      <c r="I12" s="22" t="s">
        <v>359</v>
      </c>
      <c r="J12" s="61" t="s">
        <v>14</v>
      </c>
      <c r="K12" s="61"/>
      <c r="L12" s="61"/>
      <c r="M12" s="18" t="s">
        <v>15</v>
      </c>
      <c r="N12" s="61" t="s">
        <v>16</v>
      </c>
      <c r="O12" s="61"/>
      <c r="P12" s="61" t="s">
        <v>17</v>
      </c>
      <c r="Q12" s="61"/>
      <c r="R12" s="62">
        <f>R13+R19+R37+R40+R52+R55</f>
        <v>73332858.34</v>
      </c>
      <c r="S12" s="62"/>
      <c r="T12" s="19">
        <f>T13+T19+T37+T40+T52+T55</f>
        <v>30928989.520000003</v>
      </c>
      <c r="U12" s="20">
        <f t="shared" si="0"/>
        <v>-42403868.82</v>
      </c>
      <c r="V12" s="21">
        <f t="shared" si="1"/>
        <v>0.4217616798270842</v>
      </c>
    </row>
    <row r="13" spans="1:30" s="16" customFormat="1" ht="46.5" customHeight="1">
      <c r="A13" s="77" t="s">
        <v>18</v>
      </c>
      <c r="B13" s="77"/>
      <c r="C13" s="77"/>
      <c r="D13" s="77"/>
      <c r="E13" s="77"/>
      <c r="F13" s="77"/>
      <c r="G13" s="77"/>
      <c r="H13" s="77"/>
      <c r="I13" s="22" t="s">
        <v>359</v>
      </c>
      <c r="J13" s="61" t="s">
        <v>14</v>
      </c>
      <c r="K13" s="61"/>
      <c r="L13" s="61"/>
      <c r="M13" s="18" t="s">
        <v>19</v>
      </c>
      <c r="N13" s="61" t="s">
        <v>16</v>
      </c>
      <c r="O13" s="61"/>
      <c r="P13" s="61" t="s">
        <v>17</v>
      </c>
      <c r="Q13" s="61"/>
      <c r="R13" s="78">
        <f>R14</f>
        <v>2443237.98</v>
      </c>
      <c r="S13" s="78"/>
      <c r="T13" s="20">
        <f>T14</f>
        <v>1180016.23</v>
      </c>
      <c r="U13" s="20">
        <f t="shared" si="0"/>
        <v>-1263221.75</v>
      </c>
      <c r="V13" s="21">
        <f t="shared" si="1"/>
        <v>0.482972285000252</v>
      </c>
      <c r="AD13" s="16" t="s">
        <v>295</v>
      </c>
    </row>
    <row r="14" spans="1:22" s="16" customFormat="1" ht="15.75" customHeight="1">
      <c r="A14" s="69" t="s">
        <v>21</v>
      </c>
      <c r="B14" s="69"/>
      <c r="C14" s="69"/>
      <c r="D14" s="69"/>
      <c r="E14" s="69"/>
      <c r="F14" s="69"/>
      <c r="G14" s="69"/>
      <c r="H14" s="69"/>
      <c r="I14" s="23" t="s">
        <v>359</v>
      </c>
      <c r="J14" s="66" t="s">
        <v>14</v>
      </c>
      <c r="K14" s="66"/>
      <c r="L14" s="66"/>
      <c r="M14" s="24" t="s">
        <v>19</v>
      </c>
      <c r="N14" s="66" t="s">
        <v>22</v>
      </c>
      <c r="O14" s="66"/>
      <c r="P14" s="66" t="s">
        <v>17</v>
      </c>
      <c r="Q14" s="66"/>
      <c r="R14" s="68">
        <f>R15+R16+R17+R18</f>
        <v>2443237.98</v>
      </c>
      <c r="S14" s="68"/>
      <c r="T14" s="26">
        <f>T15+T16+T17+T18</f>
        <v>1180016.23</v>
      </c>
      <c r="U14" s="25">
        <f t="shared" si="0"/>
        <v>-1263221.75</v>
      </c>
      <c r="V14" s="27">
        <f t="shared" si="1"/>
        <v>0.482972285000252</v>
      </c>
    </row>
    <row r="15" spans="1:22" s="33" customFormat="1" ht="13.5" customHeight="1">
      <c r="A15" s="56" t="s">
        <v>20</v>
      </c>
      <c r="B15" s="56"/>
      <c r="C15" s="56"/>
      <c r="D15" s="56"/>
      <c r="E15" s="56"/>
      <c r="F15" s="56"/>
      <c r="G15" s="56"/>
      <c r="H15" s="56"/>
      <c r="I15" s="28" t="s">
        <v>359</v>
      </c>
      <c r="J15" s="57" t="s">
        <v>14</v>
      </c>
      <c r="K15" s="57"/>
      <c r="L15" s="57"/>
      <c r="M15" s="29" t="s">
        <v>19</v>
      </c>
      <c r="N15" s="57" t="s">
        <v>22</v>
      </c>
      <c r="O15" s="57"/>
      <c r="P15" s="57" t="s">
        <v>23</v>
      </c>
      <c r="Q15" s="57"/>
      <c r="R15" s="59">
        <v>849087.48</v>
      </c>
      <c r="S15" s="59"/>
      <c r="T15" s="31">
        <v>358722.63</v>
      </c>
      <c r="U15" s="30">
        <f t="shared" si="0"/>
        <v>-490364.85</v>
      </c>
      <c r="V15" s="32">
        <f t="shared" si="1"/>
        <v>0.42248017836748697</v>
      </c>
    </row>
    <row r="16" spans="1:27" s="16" customFormat="1" ht="24.75" customHeight="1">
      <c r="A16" s="56" t="s">
        <v>24</v>
      </c>
      <c r="B16" s="56"/>
      <c r="C16" s="56"/>
      <c r="D16" s="56"/>
      <c r="E16" s="56"/>
      <c r="F16" s="56"/>
      <c r="G16" s="56"/>
      <c r="H16" s="56"/>
      <c r="I16" s="28" t="s">
        <v>359</v>
      </c>
      <c r="J16" s="57" t="s">
        <v>14</v>
      </c>
      <c r="K16" s="57"/>
      <c r="L16" s="57"/>
      <c r="M16" s="29" t="s">
        <v>19</v>
      </c>
      <c r="N16" s="57" t="s">
        <v>22</v>
      </c>
      <c r="O16" s="57"/>
      <c r="P16" s="57" t="s">
        <v>25</v>
      </c>
      <c r="Q16" s="57"/>
      <c r="R16" s="59">
        <v>784150.5</v>
      </c>
      <c r="S16" s="59"/>
      <c r="T16" s="31">
        <v>265193.6</v>
      </c>
      <c r="U16" s="30">
        <f t="shared" si="0"/>
        <v>-518956.9</v>
      </c>
      <c r="V16" s="32">
        <f t="shared" si="1"/>
        <v>0.33819222202880694</v>
      </c>
      <c r="AA16" s="16" t="s">
        <v>295</v>
      </c>
    </row>
    <row r="17" spans="1:22" s="16" customFormat="1" ht="18" customHeight="1">
      <c r="A17" s="56" t="s">
        <v>26</v>
      </c>
      <c r="B17" s="56"/>
      <c r="C17" s="56"/>
      <c r="D17" s="56"/>
      <c r="E17" s="56"/>
      <c r="F17" s="56"/>
      <c r="G17" s="56"/>
      <c r="H17" s="56"/>
      <c r="I17" s="28" t="s">
        <v>359</v>
      </c>
      <c r="J17" s="57" t="s">
        <v>14</v>
      </c>
      <c r="K17" s="57"/>
      <c r="L17" s="57"/>
      <c r="M17" s="29" t="s">
        <v>19</v>
      </c>
      <c r="N17" s="57" t="s">
        <v>22</v>
      </c>
      <c r="O17" s="57"/>
      <c r="P17" s="57" t="s">
        <v>27</v>
      </c>
      <c r="Q17" s="57"/>
      <c r="R17" s="59">
        <v>810000</v>
      </c>
      <c r="S17" s="59"/>
      <c r="T17" s="31">
        <v>556100</v>
      </c>
      <c r="U17" s="30">
        <f t="shared" si="0"/>
        <v>-253900</v>
      </c>
      <c r="V17" s="32">
        <f t="shared" si="1"/>
        <v>0.6865432098765432</v>
      </c>
    </row>
    <row r="18" spans="1:22" s="16" customFormat="1" ht="16.5" customHeight="1">
      <c r="A18" s="56" t="s">
        <v>36</v>
      </c>
      <c r="B18" s="56"/>
      <c r="C18" s="56"/>
      <c r="D18" s="56"/>
      <c r="E18" s="56"/>
      <c r="F18" s="56"/>
      <c r="G18" s="56"/>
      <c r="H18" s="56"/>
      <c r="I18" s="28" t="s">
        <v>359</v>
      </c>
      <c r="J18" s="57" t="s">
        <v>14</v>
      </c>
      <c r="K18" s="57"/>
      <c r="L18" s="57"/>
      <c r="M18" s="29" t="s">
        <v>19</v>
      </c>
      <c r="N18" s="57" t="s">
        <v>22</v>
      </c>
      <c r="O18" s="57"/>
      <c r="P18" s="57">
        <v>850</v>
      </c>
      <c r="Q18" s="57"/>
      <c r="R18" s="59">
        <v>0</v>
      </c>
      <c r="S18" s="59"/>
      <c r="T18" s="31">
        <v>0</v>
      </c>
      <c r="U18" s="30">
        <f t="shared" si="0"/>
        <v>0</v>
      </c>
      <c r="V18" s="32">
        <v>0</v>
      </c>
    </row>
    <row r="19" spans="1:22" s="16" customFormat="1" ht="42" customHeight="1">
      <c r="A19" s="77" t="s">
        <v>28</v>
      </c>
      <c r="B19" s="77"/>
      <c r="C19" s="77"/>
      <c r="D19" s="77"/>
      <c r="E19" s="77"/>
      <c r="F19" s="77"/>
      <c r="G19" s="77"/>
      <c r="H19" s="77"/>
      <c r="I19" s="22" t="s">
        <v>359</v>
      </c>
      <c r="J19" s="61" t="s">
        <v>14</v>
      </c>
      <c r="K19" s="61"/>
      <c r="L19" s="61"/>
      <c r="M19" s="18" t="s">
        <v>29</v>
      </c>
      <c r="N19" s="61" t="s">
        <v>16</v>
      </c>
      <c r="O19" s="61"/>
      <c r="P19" s="61" t="s">
        <v>17</v>
      </c>
      <c r="Q19" s="61"/>
      <c r="R19" s="78">
        <f>R20+R28+R34+R32</f>
        <v>20032154.71</v>
      </c>
      <c r="S19" s="78"/>
      <c r="T19" s="19">
        <f>T20+T28+T32+T34</f>
        <v>9779361.959999999</v>
      </c>
      <c r="U19" s="20">
        <f t="shared" si="0"/>
        <v>-10252792.750000002</v>
      </c>
      <c r="V19" s="21">
        <f t="shared" si="1"/>
        <v>0.48818322849304707</v>
      </c>
    </row>
    <row r="20" spans="1:22" s="16" customFormat="1" ht="29.25" customHeight="1">
      <c r="A20" s="69" t="s">
        <v>42</v>
      </c>
      <c r="B20" s="69"/>
      <c r="C20" s="69"/>
      <c r="D20" s="69"/>
      <c r="E20" s="69"/>
      <c r="F20" s="69"/>
      <c r="G20" s="69"/>
      <c r="H20" s="69"/>
      <c r="I20" s="23" t="s">
        <v>359</v>
      </c>
      <c r="J20" s="66" t="s">
        <v>14</v>
      </c>
      <c r="K20" s="66"/>
      <c r="L20" s="66"/>
      <c r="M20" s="24" t="s">
        <v>29</v>
      </c>
      <c r="N20" s="66">
        <v>1100000000</v>
      </c>
      <c r="O20" s="66"/>
      <c r="P20" s="66" t="s">
        <v>17</v>
      </c>
      <c r="Q20" s="66"/>
      <c r="R20" s="68">
        <f>R21+R25</f>
        <v>685150</v>
      </c>
      <c r="S20" s="68"/>
      <c r="T20" s="34">
        <f>T21+T25</f>
        <v>390408.22</v>
      </c>
      <c r="U20" s="34">
        <f>U21+U25</f>
        <v>-294741.78</v>
      </c>
      <c r="V20" s="27">
        <f t="shared" si="1"/>
        <v>0.5698142304604831</v>
      </c>
    </row>
    <row r="21" spans="1:22" s="16" customFormat="1" ht="24.75" customHeight="1">
      <c r="A21" s="69" t="s">
        <v>202</v>
      </c>
      <c r="B21" s="69"/>
      <c r="C21" s="69"/>
      <c r="D21" s="69"/>
      <c r="E21" s="69"/>
      <c r="F21" s="69"/>
      <c r="G21" s="69"/>
      <c r="H21" s="69"/>
      <c r="I21" s="23" t="s">
        <v>359</v>
      </c>
      <c r="J21" s="66" t="s">
        <v>14</v>
      </c>
      <c r="K21" s="66"/>
      <c r="L21" s="66"/>
      <c r="M21" s="24" t="s">
        <v>29</v>
      </c>
      <c r="N21" s="66">
        <v>1120000000</v>
      </c>
      <c r="O21" s="66"/>
      <c r="P21" s="66" t="s">
        <v>17</v>
      </c>
      <c r="Q21" s="66"/>
      <c r="R21" s="68">
        <f>R22</f>
        <v>453400</v>
      </c>
      <c r="S21" s="68"/>
      <c r="T21" s="26">
        <f>T22</f>
        <v>158658.22</v>
      </c>
      <c r="U21" s="25">
        <f t="shared" si="0"/>
        <v>-294741.78</v>
      </c>
      <c r="V21" s="27">
        <f t="shared" si="1"/>
        <v>0.34992990736656376</v>
      </c>
    </row>
    <row r="22" spans="1:22" s="33" customFormat="1" ht="15.75" customHeight="1">
      <c r="A22" s="69" t="s">
        <v>296</v>
      </c>
      <c r="B22" s="69"/>
      <c r="C22" s="69"/>
      <c r="D22" s="69"/>
      <c r="E22" s="69"/>
      <c r="F22" s="69"/>
      <c r="G22" s="69"/>
      <c r="H22" s="69"/>
      <c r="I22" s="23" t="s">
        <v>359</v>
      </c>
      <c r="J22" s="66" t="s">
        <v>14</v>
      </c>
      <c r="K22" s="66"/>
      <c r="L22" s="66"/>
      <c r="M22" s="24" t="s">
        <v>29</v>
      </c>
      <c r="N22" s="66">
        <v>1120042200</v>
      </c>
      <c r="O22" s="66"/>
      <c r="P22" s="66" t="s">
        <v>17</v>
      </c>
      <c r="Q22" s="66"/>
      <c r="R22" s="68">
        <f>R23+R24</f>
        <v>453400</v>
      </c>
      <c r="S22" s="68"/>
      <c r="T22" s="26">
        <f>T23+T24</f>
        <v>158658.22</v>
      </c>
      <c r="U22" s="25">
        <f t="shared" si="0"/>
        <v>-294741.78</v>
      </c>
      <c r="V22" s="27">
        <f t="shared" si="1"/>
        <v>0.34992990736656376</v>
      </c>
    </row>
    <row r="23" spans="1:22" s="16" customFormat="1" ht="21" customHeight="1">
      <c r="A23" s="56" t="s">
        <v>20</v>
      </c>
      <c r="B23" s="56"/>
      <c r="C23" s="56"/>
      <c r="D23" s="56"/>
      <c r="E23" s="56"/>
      <c r="F23" s="56"/>
      <c r="G23" s="56"/>
      <c r="H23" s="56"/>
      <c r="I23" s="28" t="s">
        <v>359</v>
      </c>
      <c r="J23" s="57" t="s">
        <v>14</v>
      </c>
      <c r="K23" s="57"/>
      <c r="L23" s="57"/>
      <c r="M23" s="29" t="s">
        <v>29</v>
      </c>
      <c r="N23" s="57">
        <v>1120042200</v>
      </c>
      <c r="O23" s="57"/>
      <c r="P23" s="57" t="s">
        <v>23</v>
      </c>
      <c r="Q23" s="57"/>
      <c r="R23" s="59">
        <v>380780</v>
      </c>
      <c r="S23" s="59"/>
      <c r="T23" s="31">
        <v>158658.22</v>
      </c>
      <c r="U23" s="35">
        <f t="shared" si="0"/>
        <v>-222121.78</v>
      </c>
      <c r="V23" s="36">
        <f t="shared" si="1"/>
        <v>0.41666636903198695</v>
      </c>
    </row>
    <row r="24" spans="1:22" s="16" customFormat="1" ht="31.5" customHeight="1">
      <c r="A24" s="56" t="s">
        <v>24</v>
      </c>
      <c r="B24" s="56"/>
      <c r="C24" s="56"/>
      <c r="D24" s="56"/>
      <c r="E24" s="56"/>
      <c r="F24" s="56"/>
      <c r="G24" s="56"/>
      <c r="H24" s="56"/>
      <c r="I24" s="28" t="s">
        <v>359</v>
      </c>
      <c r="J24" s="57" t="s">
        <v>14</v>
      </c>
      <c r="K24" s="57"/>
      <c r="L24" s="57"/>
      <c r="M24" s="29" t="s">
        <v>29</v>
      </c>
      <c r="N24" s="57">
        <v>1120042200</v>
      </c>
      <c r="O24" s="57"/>
      <c r="P24" s="57" t="s">
        <v>25</v>
      </c>
      <c r="Q24" s="57"/>
      <c r="R24" s="59">
        <v>72620</v>
      </c>
      <c r="S24" s="59"/>
      <c r="T24" s="31">
        <v>0</v>
      </c>
      <c r="U24" s="30">
        <f t="shared" si="0"/>
        <v>-72620</v>
      </c>
      <c r="V24" s="32">
        <f t="shared" si="1"/>
        <v>0</v>
      </c>
    </row>
    <row r="25" spans="1:22" s="16" customFormat="1" ht="25.5" customHeight="1">
      <c r="A25" s="63" t="s">
        <v>52</v>
      </c>
      <c r="B25" s="64"/>
      <c r="C25" s="64"/>
      <c r="D25" s="64"/>
      <c r="E25" s="64"/>
      <c r="F25" s="64"/>
      <c r="G25" s="64"/>
      <c r="H25" s="65"/>
      <c r="I25" s="23" t="s">
        <v>359</v>
      </c>
      <c r="J25" s="66" t="s">
        <v>14</v>
      </c>
      <c r="K25" s="66"/>
      <c r="L25" s="66"/>
      <c r="M25" s="24" t="s">
        <v>29</v>
      </c>
      <c r="N25" s="66">
        <v>1130000000</v>
      </c>
      <c r="O25" s="66"/>
      <c r="P25" s="66" t="s">
        <v>17</v>
      </c>
      <c r="Q25" s="66"/>
      <c r="R25" s="68">
        <f>R26</f>
        <v>231750</v>
      </c>
      <c r="S25" s="68"/>
      <c r="T25" s="26">
        <f>T26</f>
        <v>231750</v>
      </c>
      <c r="U25" s="25">
        <f>T25-R25</f>
        <v>0</v>
      </c>
      <c r="V25" s="32">
        <f t="shared" si="1"/>
        <v>1</v>
      </c>
    </row>
    <row r="26" spans="1:22" s="16" customFormat="1" ht="27.75" customHeight="1">
      <c r="A26" s="63" t="s">
        <v>318</v>
      </c>
      <c r="B26" s="64"/>
      <c r="C26" s="64"/>
      <c r="D26" s="64"/>
      <c r="E26" s="64"/>
      <c r="F26" s="64"/>
      <c r="G26" s="64"/>
      <c r="H26" s="65"/>
      <c r="I26" s="23" t="s">
        <v>359</v>
      </c>
      <c r="J26" s="66" t="s">
        <v>14</v>
      </c>
      <c r="K26" s="66"/>
      <c r="L26" s="66"/>
      <c r="M26" s="24" t="s">
        <v>29</v>
      </c>
      <c r="N26" s="66">
        <v>1130044540</v>
      </c>
      <c r="O26" s="66"/>
      <c r="P26" s="66" t="s">
        <v>17</v>
      </c>
      <c r="Q26" s="66"/>
      <c r="R26" s="75">
        <f>R27</f>
        <v>231750</v>
      </c>
      <c r="S26" s="76"/>
      <c r="T26" s="37">
        <f>T27</f>
        <v>231750</v>
      </c>
      <c r="U26" s="25">
        <f>T26-R26</f>
        <v>0</v>
      </c>
      <c r="V26" s="32">
        <f t="shared" si="1"/>
        <v>1</v>
      </c>
    </row>
    <row r="27" spans="1:22" s="16" customFormat="1" ht="24.75" customHeight="1">
      <c r="A27" s="56" t="s">
        <v>24</v>
      </c>
      <c r="B27" s="56"/>
      <c r="C27" s="56"/>
      <c r="D27" s="56"/>
      <c r="E27" s="56"/>
      <c r="F27" s="56"/>
      <c r="G27" s="56"/>
      <c r="H27" s="56"/>
      <c r="I27" s="28" t="s">
        <v>359</v>
      </c>
      <c r="J27" s="57" t="s">
        <v>14</v>
      </c>
      <c r="K27" s="57"/>
      <c r="L27" s="57"/>
      <c r="M27" s="29" t="s">
        <v>29</v>
      </c>
      <c r="N27" s="57">
        <v>1130044540</v>
      </c>
      <c r="O27" s="57"/>
      <c r="P27" s="57">
        <v>240</v>
      </c>
      <c r="Q27" s="57"/>
      <c r="R27" s="59">
        <v>231750</v>
      </c>
      <c r="S27" s="59"/>
      <c r="T27" s="31">
        <v>231750</v>
      </c>
      <c r="U27" s="35">
        <f>T27-R27</f>
        <v>0</v>
      </c>
      <c r="V27" s="32">
        <f t="shared" si="1"/>
        <v>1</v>
      </c>
    </row>
    <row r="28" spans="1:22" s="16" customFormat="1" ht="19.5" customHeight="1">
      <c r="A28" s="69" t="s">
        <v>21</v>
      </c>
      <c r="B28" s="69"/>
      <c r="C28" s="69"/>
      <c r="D28" s="69"/>
      <c r="E28" s="69"/>
      <c r="F28" s="69"/>
      <c r="G28" s="69"/>
      <c r="H28" s="69"/>
      <c r="I28" s="23" t="s">
        <v>359</v>
      </c>
      <c r="J28" s="66" t="s">
        <v>14</v>
      </c>
      <c r="K28" s="66"/>
      <c r="L28" s="66"/>
      <c r="M28" s="24" t="s">
        <v>29</v>
      </c>
      <c r="N28" s="66" t="s">
        <v>22</v>
      </c>
      <c r="O28" s="66"/>
      <c r="P28" s="66" t="s">
        <v>17</v>
      </c>
      <c r="Q28" s="66"/>
      <c r="R28" s="68">
        <f>R29+R30+R31</f>
        <v>17713724.2</v>
      </c>
      <c r="S28" s="68"/>
      <c r="T28" s="26">
        <f>T29+T30+T31</f>
        <v>8108673.3</v>
      </c>
      <c r="U28" s="30">
        <f t="shared" si="0"/>
        <v>-9605050.899999999</v>
      </c>
      <c r="V28" s="32">
        <f t="shared" si="1"/>
        <v>0.4577621966136291</v>
      </c>
    </row>
    <row r="29" spans="1:22" s="16" customFormat="1" ht="17.25" customHeight="1">
      <c r="A29" s="56" t="s">
        <v>20</v>
      </c>
      <c r="B29" s="56"/>
      <c r="C29" s="56"/>
      <c r="D29" s="56"/>
      <c r="E29" s="56"/>
      <c r="F29" s="56"/>
      <c r="G29" s="56"/>
      <c r="H29" s="56"/>
      <c r="I29" s="28" t="s">
        <v>359</v>
      </c>
      <c r="J29" s="57" t="s">
        <v>14</v>
      </c>
      <c r="K29" s="57"/>
      <c r="L29" s="57"/>
      <c r="M29" s="29" t="s">
        <v>29</v>
      </c>
      <c r="N29" s="57" t="s">
        <v>22</v>
      </c>
      <c r="O29" s="57"/>
      <c r="P29" s="57" t="s">
        <v>23</v>
      </c>
      <c r="Q29" s="57"/>
      <c r="R29" s="59">
        <v>17713724.2</v>
      </c>
      <c r="S29" s="59"/>
      <c r="T29" s="31">
        <v>8108673.3</v>
      </c>
      <c r="U29" s="30">
        <f t="shared" si="0"/>
        <v>-9605050.899999999</v>
      </c>
      <c r="V29" s="32">
        <f t="shared" si="1"/>
        <v>0.4577621966136291</v>
      </c>
    </row>
    <row r="30" spans="1:22" s="16" customFormat="1" ht="23.25" customHeight="1">
      <c r="A30" s="56" t="s">
        <v>24</v>
      </c>
      <c r="B30" s="56"/>
      <c r="C30" s="56"/>
      <c r="D30" s="56"/>
      <c r="E30" s="56"/>
      <c r="F30" s="56"/>
      <c r="G30" s="56"/>
      <c r="H30" s="56"/>
      <c r="I30" s="28" t="s">
        <v>359</v>
      </c>
      <c r="J30" s="57" t="s">
        <v>14</v>
      </c>
      <c r="K30" s="57"/>
      <c r="L30" s="57"/>
      <c r="M30" s="29" t="s">
        <v>29</v>
      </c>
      <c r="N30" s="57" t="s">
        <v>22</v>
      </c>
      <c r="O30" s="57"/>
      <c r="P30" s="57" t="s">
        <v>25</v>
      </c>
      <c r="Q30" s="57"/>
      <c r="R30" s="59">
        <v>0</v>
      </c>
      <c r="S30" s="59"/>
      <c r="T30" s="31">
        <v>0</v>
      </c>
      <c r="U30" s="30">
        <f t="shared" si="0"/>
        <v>0</v>
      </c>
      <c r="V30" s="32">
        <v>0</v>
      </c>
    </row>
    <row r="31" spans="1:22" s="16" customFormat="1" ht="17.25" customHeight="1">
      <c r="A31" s="56" t="s">
        <v>36</v>
      </c>
      <c r="B31" s="56"/>
      <c r="C31" s="56"/>
      <c r="D31" s="56"/>
      <c r="E31" s="56"/>
      <c r="F31" s="56"/>
      <c r="G31" s="56"/>
      <c r="H31" s="56"/>
      <c r="I31" s="28" t="s">
        <v>359</v>
      </c>
      <c r="J31" s="57" t="s">
        <v>14</v>
      </c>
      <c r="K31" s="57"/>
      <c r="L31" s="57"/>
      <c r="M31" s="29" t="s">
        <v>29</v>
      </c>
      <c r="N31" s="57" t="s">
        <v>22</v>
      </c>
      <c r="O31" s="57"/>
      <c r="P31" s="57" t="s">
        <v>37</v>
      </c>
      <c r="Q31" s="57"/>
      <c r="R31" s="59">
        <v>0</v>
      </c>
      <c r="S31" s="59"/>
      <c r="T31" s="31">
        <v>0</v>
      </c>
      <c r="U31" s="30">
        <f t="shared" si="0"/>
        <v>0</v>
      </c>
      <c r="V31" s="32">
        <v>0</v>
      </c>
    </row>
    <row r="32" spans="1:22" s="16" customFormat="1" ht="20.25" customHeight="1">
      <c r="A32" s="69" t="s">
        <v>35</v>
      </c>
      <c r="B32" s="69"/>
      <c r="C32" s="69"/>
      <c r="D32" s="69"/>
      <c r="E32" s="69"/>
      <c r="F32" s="69"/>
      <c r="G32" s="69"/>
      <c r="H32" s="69"/>
      <c r="I32" s="23" t="s">
        <v>359</v>
      </c>
      <c r="J32" s="66" t="s">
        <v>14</v>
      </c>
      <c r="K32" s="66"/>
      <c r="L32" s="66"/>
      <c r="M32" s="24" t="s">
        <v>29</v>
      </c>
      <c r="N32" s="66" t="s">
        <v>38</v>
      </c>
      <c r="O32" s="66"/>
      <c r="P32" s="66" t="s">
        <v>17</v>
      </c>
      <c r="Q32" s="66"/>
      <c r="R32" s="68">
        <f>R33</f>
        <v>1238280.51</v>
      </c>
      <c r="S32" s="68"/>
      <c r="T32" s="26">
        <f>T33</f>
        <v>1131117.51</v>
      </c>
      <c r="U32" s="30">
        <f t="shared" si="0"/>
        <v>-107163</v>
      </c>
      <c r="V32" s="32">
        <f t="shared" si="1"/>
        <v>0.913458219575789</v>
      </c>
    </row>
    <row r="33" spans="1:22" s="16" customFormat="1" ht="21.75" customHeight="1">
      <c r="A33" s="56" t="s">
        <v>20</v>
      </c>
      <c r="B33" s="56"/>
      <c r="C33" s="56"/>
      <c r="D33" s="56"/>
      <c r="E33" s="56"/>
      <c r="F33" s="56"/>
      <c r="G33" s="56"/>
      <c r="H33" s="56"/>
      <c r="I33" s="28" t="s">
        <v>359</v>
      </c>
      <c r="J33" s="57" t="s">
        <v>14</v>
      </c>
      <c r="K33" s="57"/>
      <c r="L33" s="57"/>
      <c r="M33" s="29" t="s">
        <v>29</v>
      </c>
      <c r="N33" s="57" t="s">
        <v>38</v>
      </c>
      <c r="O33" s="57"/>
      <c r="P33" s="57" t="s">
        <v>23</v>
      </c>
      <c r="Q33" s="57"/>
      <c r="R33" s="59">
        <v>1238280.51</v>
      </c>
      <c r="S33" s="59"/>
      <c r="T33" s="31">
        <v>1131117.51</v>
      </c>
      <c r="U33" s="30">
        <f t="shared" si="0"/>
        <v>-107163</v>
      </c>
      <c r="V33" s="32">
        <f t="shared" si="1"/>
        <v>0.913458219575789</v>
      </c>
    </row>
    <row r="34" spans="1:22" s="16" customFormat="1" ht="23.25" customHeight="1">
      <c r="A34" s="69" t="s">
        <v>39</v>
      </c>
      <c r="B34" s="69"/>
      <c r="C34" s="69"/>
      <c r="D34" s="69"/>
      <c r="E34" s="69"/>
      <c r="F34" s="69"/>
      <c r="G34" s="69"/>
      <c r="H34" s="69"/>
      <c r="I34" s="23" t="s">
        <v>359</v>
      </c>
      <c r="J34" s="66" t="s">
        <v>14</v>
      </c>
      <c r="K34" s="66"/>
      <c r="L34" s="66"/>
      <c r="M34" s="24" t="s">
        <v>29</v>
      </c>
      <c r="N34" s="66" t="s">
        <v>41</v>
      </c>
      <c r="O34" s="66"/>
      <c r="P34" s="66" t="s">
        <v>17</v>
      </c>
      <c r="Q34" s="66"/>
      <c r="R34" s="68">
        <f>R35+R36</f>
        <v>395000</v>
      </c>
      <c r="S34" s="68"/>
      <c r="T34" s="26">
        <f>T35+T36</f>
        <v>149162.93</v>
      </c>
      <c r="U34" s="30">
        <f t="shared" si="0"/>
        <v>-245837.07</v>
      </c>
      <c r="V34" s="32">
        <f t="shared" si="1"/>
        <v>0.3776276708860759</v>
      </c>
    </row>
    <row r="35" spans="1:25" s="16" customFormat="1" ht="18.75" customHeight="1">
      <c r="A35" s="56" t="s">
        <v>20</v>
      </c>
      <c r="B35" s="56"/>
      <c r="C35" s="56"/>
      <c r="D35" s="56"/>
      <c r="E35" s="56"/>
      <c r="F35" s="56"/>
      <c r="G35" s="56"/>
      <c r="H35" s="56"/>
      <c r="I35" s="28" t="s">
        <v>359</v>
      </c>
      <c r="J35" s="57" t="s">
        <v>14</v>
      </c>
      <c r="K35" s="57"/>
      <c r="L35" s="57"/>
      <c r="M35" s="29" t="s">
        <v>29</v>
      </c>
      <c r="N35" s="57" t="s">
        <v>41</v>
      </c>
      <c r="O35" s="57"/>
      <c r="P35" s="57" t="s">
        <v>23</v>
      </c>
      <c r="Q35" s="57"/>
      <c r="R35" s="59">
        <v>369000</v>
      </c>
      <c r="S35" s="59"/>
      <c r="T35" s="31">
        <v>141162.93</v>
      </c>
      <c r="U35" s="30">
        <f t="shared" si="0"/>
        <v>-227837.07</v>
      </c>
      <c r="V35" s="32">
        <f t="shared" si="1"/>
        <v>0.3825553658536585</v>
      </c>
      <c r="Y35" s="38"/>
    </row>
    <row r="36" spans="1:22" s="16" customFormat="1" ht="15.75" customHeight="1">
      <c r="A36" s="56" t="s">
        <v>40</v>
      </c>
      <c r="B36" s="56"/>
      <c r="C36" s="56"/>
      <c r="D36" s="56"/>
      <c r="E36" s="56"/>
      <c r="F36" s="56"/>
      <c r="G36" s="56"/>
      <c r="H36" s="56"/>
      <c r="I36" s="28" t="s">
        <v>359</v>
      </c>
      <c r="J36" s="57" t="s">
        <v>14</v>
      </c>
      <c r="K36" s="57"/>
      <c r="L36" s="57"/>
      <c r="M36" s="29" t="s">
        <v>29</v>
      </c>
      <c r="N36" s="57" t="s">
        <v>41</v>
      </c>
      <c r="O36" s="57"/>
      <c r="P36" s="57" t="s">
        <v>43</v>
      </c>
      <c r="Q36" s="57"/>
      <c r="R36" s="59">
        <v>26000</v>
      </c>
      <c r="S36" s="59"/>
      <c r="T36" s="31">
        <v>8000</v>
      </c>
      <c r="U36" s="30">
        <f t="shared" si="0"/>
        <v>-18000</v>
      </c>
      <c r="V36" s="32">
        <f t="shared" si="1"/>
        <v>0.3076923076923077</v>
      </c>
    </row>
    <row r="37" spans="1:30" s="16" customFormat="1" ht="20.25" customHeight="1">
      <c r="A37" s="77" t="s">
        <v>44</v>
      </c>
      <c r="B37" s="77"/>
      <c r="C37" s="77"/>
      <c r="D37" s="77"/>
      <c r="E37" s="77"/>
      <c r="F37" s="77"/>
      <c r="G37" s="77"/>
      <c r="H37" s="77"/>
      <c r="I37" s="22" t="s">
        <v>359</v>
      </c>
      <c r="J37" s="61" t="s">
        <v>14</v>
      </c>
      <c r="K37" s="61"/>
      <c r="L37" s="61"/>
      <c r="M37" s="18" t="s">
        <v>45</v>
      </c>
      <c r="N37" s="61" t="s">
        <v>16</v>
      </c>
      <c r="O37" s="61"/>
      <c r="P37" s="61" t="s">
        <v>17</v>
      </c>
      <c r="Q37" s="61"/>
      <c r="R37" s="78">
        <f>R38</f>
        <v>29100</v>
      </c>
      <c r="S37" s="78"/>
      <c r="T37" s="19">
        <f>T38</f>
        <v>0</v>
      </c>
      <c r="U37" s="20">
        <f t="shared" si="0"/>
        <v>-29100</v>
      </c>
      <c r="V37" s="21">
        <f t="shared" si="1"/>
        <v>0</v>
      </c>
      <c r="AD37" s="16" t="s">
        <v>295</v>
      </c>
    </row>
    <row r="38" spans="1:22" s="33" customFormat="1" ht="39" customHeight="1">
      <c r="A38" s="69" t="s">
        <v>46</v>
      </c>
      <c r="B38" s="69"/>
      <c r="C38" s="69"/>
      <c r="D38" s="69"/>
      <c r="E38" s="69"/>
      <c r="F38" s="69"/>
      <c r="G38" s="69"/>
      <c r="H38" s="69"/>
      <c r="I38" s="23" t="s">
        <v>359</v>
      </c>
      <c r="J38" s="66" t="s">
        <v>14</v>
      </c>
      <c r="K38" s="66"/>
      <c r="L38" s="66"/>
      <c r="M38" s="24" t="s">
        <v>45</v>
      </c>
      <c r="N38" s="66" t="s">
        <v>47</v>
      </c>
      <c r="O38" s="66"/>
      <c r="P38" s="66" t="s">
        <v>17</v>
      </c>
      <c r="Q38" s="66"/>
      <c r="R38" s="68">
        <f>R39</f>
        <v>29100</v>
      </c>
      <c r="S38" s="68"/>
      <c r="T38" s="26">
        <f>T39</f>
        <v>0</v>
      </c>
      <c r="U38" s="25">
        <f t="shared" si="0"/>
        <v>-29100</v>
      </c>
      <c r="V38" s="27">
        <f t="shared" si="1"/>
        <v>0</v>
      </c>
    </row>
    <row r="39" spans="1:22" s="16" customFormat="1" ht="30.75" customHeight="1">
      <c r="A39" s="56" t="s">
        <v>24</v>
      </c>
      <c r="B39" s="56"/>
      <c r="C39" s="56"/>
      <c r="D39" s="56"/>
      <c r="E39" s="56"/>
      <c r="F39" s="56"/>
      <c r="G39" s="56"/>
      <c r="H39" s="56"/>
      <c r="I39" s="28" t="s">
        <v>359</v>
      </c>
      <c r="J39" s="57" t="s">
        <v>14</v>
      </c>
      <c r="K39" s="57"/>
      <c r="L39" s="57"/>
      <c r="M39" s="29" t="s">
        <v>45</v>
      </c>
      <c r="N39" s="57" t="s">
        <v>47</v>
      </c>
      <c r="O39" s="57"/>
      <c r="P39" s="57" t="s">
        <v>25</v>
      </c>
      <c r="Q39" s="57"/>
      <c r="R39" s="59">
        <v>29100</v>
      </c>
      <c r="S39" s="59"/>
      <c r="T39" s="31">
        <v>0</v>
      </c>
      <c r="U39" s="30">
        <f t="shared" si="0"/>
        <v>-29100</v>
      </c>
      <c r="V39" s="32">
        <f t="shared" si="1"/>
        <v>0</v>
      </c>
    </row>
    <row r="40" spans="1:22" s="16" customFormat="1" ht="40.5" customHeight="1">
      <c r="A40" s="77" t="s">
        <v>49</v>
      </c>
      <c r="B40" s="77"/>
      <c r="C40" s="77"/>
      <c r="D40" s="77"/>
      <c r="E40" s="77"/>
      <c r="F40" s="77"/>
      <c r="G40" s="77"/>
      <c r="H40" s="77"/>
      <c r="I40" s="22" t="s">
        <v>359</v>
      </c>
      <c r="J40" s="61" t="s">
        <v>14</v>
      </c>
      <c r="K40" s="61"/>
      <c r="L40" s="61"/>
      <c r="M40" s="18" t="s">
        <v>50</v>
      </c>
      <c r="N40" s="61" t="s">
        <v>16</v>
      </c>
      <c r="O40" s="61"/>
      <c r="P40" s="61" t="s">
        <v>17</v>
      </c>
      <c r="Q40" s="61"/>
      <c r="R40" s="78">
        <f>R41+R48</f>
        <v>7046783.6899999995</v>
      </c>
      <c r="S40" s="78"/>
      <c r="T40" s="19">
        <f>T41+T48</f>
        <v>2473982.25</v>
      </c>
      <c r="U40" s="20">
        <f t="shared" si="0"/>
        <v>-4572801.4399999995</v>
      </c>
      <c r="V40" s="21">
        <f t="shared" si="1"/>
        <v>0.3510796355947177</v>
      </c>
    </row>
    <row r="41" spans="1:22" s="16" customFormat="1" ht="22.5" customHeight="1">
      <c r="A41" s="69" t="s">
        <v>42</v>
      </c>
      <c r="B41" s="69"/>
      <c r="C41" s="69"/>
      <c r="D41" s="69"/>
      <c r="E41" s="69"/>
      <c r="F41" s="69"/>
      <c r="G41" s="69"/>
      <c r="H41" s="69"/>
      <c r="I41" s="23" t="s">
        <v>359</v>
      </c>
      <c r="J41" s="66" t="s">
        <v>14</v>
      </c>
      <c r="K41" s="66"/>
      <c r="L41" s="66"/>
      <c r="M41" s="24" t="s">
        <v>50</v>
      </c>
      <c r="N41" s="66" t="s">
        <v>51</v>
      </c>
      <c r="O41" s="66"/>
      <c r="P41" s="66" t="s">
        <v>17</v>
      </c>
      <c r="Q41" s="66"/>
      <c r="R41" s="68">
        <f>R42</f>
        <v>5040004.9799999995</v>
      </c>
      <c r="S41" s="68"/>
      <c r="T41" s="31">
        <f>T42</f>
        <v>1636977.5699999998</v>
      </c>
      <c r="U41" s="25">
        <f t="shared" si="0"/>
        <v>-3403027.4099999997</v>
      </c>
      <c r="V41" s="27">
        <f t="shared" si="1"/>
        <v>0.3247968159745747</v>
      </c>
    </row>
    <row r="42" spans="1:22" s="33" customFormat="1" ht="23.25" customHeight="1">
      <c r="A42" s="69" t="s">
        <v>52</v>
      </c>
      <c r="B42" s="69"/>
      <c r="C42" s="69"/>
      <c r="D42" s="69"/>
      <c r="E42" s="69"/>
      <c r="F42" s="69"/>
      <c r="G42" s="69"/>
      <c r="H42" s="69"/>
      <c r="I42" s="23" t="s">
        <v>359</v>
      </c>
      <c r="J42" s="66" t="s">
        <v>14</v>
      </c>
      <c r="K42" s="66"/>
      <c r="L42" s="66"/>
      <c r="M42" s="24" t="s">
        <v>50</v>
      </c>
      <c r="N42" s="66" t="s">
        <v>53</v>
      </c>
      <c r="O42" s="66"/>
      <c r="P42" s="66" t="s">
        <v>17</v>
      </c>
      <c r="Q42" s="66"/>
      <c r="R42" s="68">
        <f>R43</f>
        <v>5040004.9799999995</v>
      </c>
      <c r="S42" s="68"/>
      <c r="T42" s="31">
        <f>T43</f>
        <v>1636977.5699999998</v>
      </c>
      <c r="U42" s="25">
        <f t="shared" si="0"/>
        <v>-3403027.4099999997</v>
      </c>
      <c r="V42" s="27">
        <f t="shared" si="1"/>
        <v>0.3247968159745747</v>
      </c>
    </row>
    <row r="43" spans="1:22" s="16" customFormat="1" ht="24" customHeight="1">
      <c r="A43" s="69" t="s">
        <v>48</v>
      </c>
      <c r="B43" s="69"/>
      <c r="C43" s="69"/>
      <c r="D43" s="69"/>
      <c r="E43" s="69"/>
      <c r="F43" s="69"/>
      <c r="G43" s="69"/>
      <c r="H43" s="69"/>
      <c r="I43" s="23" t="s">
        <v>359</v>
      </c>
      <c r="J43" s="66" t="s">
        <v>14</v>
      </c>
      <c r="K43" s="66"/>
      <c r="L43" s="66"/>
      <c r="M43" s="24" t="s">
        <v>50</v>
      </c>
      <c r="N43" s="66" t="s">
        <v>55</v>
      </c>
      <c r="O43" s="66"/>
      <c r="P43" s="66" t="s">
        <v>17</v>
      </c>
      <c r="Q43" s="66"/>
      <c r="R43" s="68">
        <f>R44+R45+R46+R47</f>
        <v>5040004.9799999995</v>
      </c>
      <c r="S43" s="68"/>
      <c r="T43" s="31">
        <f>T44+T45+T46+T47</f>
        <v>1636977.5699999998</v>
      </c>
      <c r="U43" s="25">
        <f t="shared" si="0"/>
        <v>-3403027.4099999997</v>
      </c>
      <c r="V43" s="27">
        <f t="shared" si="1"/>
        <v>0.3247968159745747</v>
      </c>
    </row>
    <row r="44" spans="1:22" s="16" customFormat="1" ht="18" customHeight="1">
      <c r="A44" s="56" t="s">
        <v>56</v>
      </c>
      <c r="B44" s="56"/>
      <c r="C44" s="56"/>
      <c r="D44" s="56"/>
      <c r="E44" s="56"/>
      <c r="F44" s="56"/>
      <c r="G44" s="56"/>
      <c r="H44" s="56"/>
      <c r="I44" s="28" t="s">
        <v>359</v>
      </c>
      <c r="J44" s="57" t="s">
        <v>14</v>
      </c>
      <c r="K44" s="57"/>
      <c r="L44" s="57"/>
      <c r="M44" s="29" t="s">
        <v>50</v>
      </c>
      <c r="N44" s="57" t="s">
        <v>55</v>
      </c>
      <c r="O44" s="57"/>
      <c r="P44" s="57" t="s">
        <v>57</v>
      </c>
      <c r="Q44" s="57"/>
      <c r="R44" s="59">
        <v>0</v>
      </c>
      <c r="S44" s="59"/>
      <c r="T44" s="31">
        <v>0</v>
      </c>
      <c r="U44" s="30">
        <f t="shared" si="0"/>
        <v>0</v>
      </c>
      <c r="V44" s="32">
        <v>0</v>
      </c>
    </row>
    <row r="45" spans="1:22" s="16" customFormat="1" ht="21.75" customHeight="1">
      <c r="A45" s="56" t="s">
        <v>20</v>
      </c>
      <c r="B45" s="56"/>
      <c r="C45" s="56"/>
      <c r="D45" s="56"/>
      <c r="E45" s="56"/>
      <c r="F45" s="56"/>
      <c r="G45" s="56"/>
      <c r="H45" s="56"/>
      <c r="I45" s="28" t="s">
        <v>359</v>
      </c>
      <c r="J45" s="57" t="s">
        <v>14</v>
      </c>
      <c r="K45" s="57"/>
      <c r="L45" s="57"/>
      <c r="M45" s="29" t="s">
        <v>50</v>
      </c>
      <c r="N45" s="57" t="s">
        <v>55</v>
      </c>
      <c r="O45" s="57"/>
      <c r="P45" s="57" t="s">
        <v>23</v>
      </c>
      <c r="Q45" s="57"/>
      <c r="R45" s="59">
        <v>4745276.3</v>
      </c>
      <c r="S45" s="59"/>
      <c r="T45" s="31">
        <v>1503269.67</v>
      </c>
      <c r="U45" s="30">
        <f t="shared" si="0"/>
        <v>-3242006.63</v>
      </c>
      <c r="V45" s="32">
        <f t="shared" si="1"/>
        <v>0.31679286409518453</v>
      </c>
    </row>
    <row r="46" spans="1:22" s="16" customFormat="1" ht="13.5" customHeight="1">
      <c r="A46" s="56" t="s">
        <v>24</v>
      </c>
      <c r="B46" s="56"/>
      <c r="C46" s="56"/>
      <c r="D46" s="56"/>
      <c r="E46" s="56"/>
      <c r="F46" s="56"/>
      <c r="G46" s="56"/>
      <c r="H46" s="56"/>
      <c r="I46" s="28" t="s">
        <v>359</v>
      </c>
      <c r="J46" s="57" t="s">
        <v>14</v>
      </c>
      <c r="K46" s="57"/>
      <c r="L46" s="57"/>
      <c r="M46" s="29" t="s">
        <v>50</v>
      </c>
      <c r="N46" s="57" t="s">
        <v>55</v>
      </c>
      <c r="O46" s="57"/>
      <c r="P46" s="57" t="s">
        <v>25</v>
      </c>
      <c r="Q46" s="57"/>
      <c r="R46" s="59">
        <v>292728.68</v>
      </c>
      <c r="S46" s="59"/>
      <c r="T46" s="31">
        <v>131707.9</v>
      </c>
      <c r="U46" s="30">
        <f t="shared" si="0"/>
        <v>-161020.78</v>
      </c>
      <c r="V46" s="32">
        <f t="shared" si="1"/>
        <v>0.4499316568502956</v>
      </c>
    </row>
    <row r="47" spans="1:26" s="16" customFormat="1" ht="18" customHeight="1">
      <c r="A47" s="56" t="s">
        <v>36</v>
      </c>
      <c r="B47" s="56"/>
      <c r="C47" s="56"/>
      <c r="D47" s="56"/>
      <c r="E47" s="56"/>
      <c r="F47" s="56"/>
      <c r="G47" s="56"/>
      <c r="H47" s="56"/>
      <c r="I47" s="28" t="s">
        <v>359</v>
      </c>
      <c r="J47" s="57" t="s">
        <v>14</v>
      </c>
      <c r="K47" s="57"/>
      <c r="L47" s="57"/>
      <c r="M47" s="29" t="s">
        <v>50</v>
      </c>
      <c r="N47" s="57" t="s">
        <v>55</v>
      </c>
      <c r="O47" s="57"/>
      <c r="P47" s="57">
        <v>850</v>
      </c>
      <c r="Q47" s="57"/>
      <c r="R47" s="59">
        <v>2000</v>
      </c>
      <c r="S47" s="59"/>
      <c r="T47" s="31">
        <v>2000</v>
      </c>
      <c r="U47" s="30">
        <f t="shared" si="0"/>
        <v>0</v>
      </c>
      <c r="V47" s="32">
        <f t="shared" si="1"/>
        <v>1</v>
      </c>
      <c r="Z47" s="16" t="s">
        <v>295</v>
      </c>
    </row>
    <row r="48" spans="1:22" s="16" customFormat="1" ht="19.5" customHeight="1">
      <c r="A48" s="69" t="s">
        <v>54</v>
      </c>
      <c r="B48" s="69"/>
      <c r="C48" s="69"/>
      <c r="D48" s="69"/>
      <c r="E48" s="69"/>
      <c r="F48" s="69"/>
      <c r="G48" s="69"/>
      <c r="H48" s="69"/>
      <c r="I48" s="23" t="s">
        <v>359</v>
      </c>
      <c r="J48" s="66" t="s">
        <v>14</v>
      </c>
      <c r="K48" s="66"/>
      <c r="L48" s="66"/>
      <c r="M48" s="24" t="s">
        <v>50</v>
      </c>
      <c r="N48" s="66" t="s">
        <v>60</v>
      </c>
      <c r="O48" s="66"/>
      <c r="P48" s="66" t="s">
        <v>17</v>
      </c>
      <c r="Q48" s="66"/>
      <c r="R48" s="68">
        <f>R49+R50+R51</f>
        <v>2006778.71</v>
      </c>
      <c r="S48" s="68"/>
      <c r="T48" s="31">
        <f>T49+T50+T51</f>
        <v>837004.68</v>
      </c>
      <c r="U48" s="25">
        <f t="shared" si="0"/>
        <v>-1169774.0299999998</v>
      </c>
      <c r="V48" s="27">
        <f t="shared" si="1"/>
        <v>0.4170886784024134</v>
      </c>
    </row>
    <row r="49" spans="1:22" s="16" customFormat="1" ht="18" customHeight="1">
      <c r="A49" s="56" t="s">
        <v>20</v>
      </c>
      <c r="B49" s="56"/>
      <c r="C49" s="56"/>
      <c r="D49" s="56"/>
      <c r="E49" s="56"/>
      <c r="F49" s="56"/>
      <c r="G49" s="56"/>
      <c r="H49" s="56"/>
      <c r="I49" s="28" t="s">
        <v>359</v>
      </c>
      <c r="J49" s="57" t="s">
        <v>14</v>
      </c>
      <c r="K49" s="57"/>
      <c r="L49" s="57"/>
      <c r="M49" s="29" t="s">
        <v>50</v>
      </c>
      <c r="N49" s="57" t="s">
        <v>60</v>
      </c>
      <c r="O49" s="57"/>
      <c r="P49" s="57" t="s">
        <v>23</v>
      </c>
      <c r="Q49" s="57"/>
      <c r="R49" s="59">
        <v>1904285.27</v>
      </c>
      <c r="S49" s="59"/>
      <c r="T49" s="31">
        <v>833004.68</v>
      </c>
      <c r="U49" s="30">
        <f t="shared" si="0"/>
        <v>-1071280.5899999999</v>
      </c>
      <c r="V49" s="32">
        <f t="shared" si="1"/>
        <v>0.43743691826172665</v>
      </c>
    </row>
    <row r="50" spans="1:22" s="16" customFormat="1" ht="26.25" customHeight="1">
      <c r="A50" s="56" t="s">
        <v>24</v>
      </c>
      <c r="B50" s="56"/>
      <c r="C50" s="56"/>
      <c r="D50" s="56"/>
      <c r="E50" s="56"/>
      <c r="F50" s="56"/>
      <c r="G50" s="56"/>
      <c r="H50" s="56"/>
      <c r="I50" s="28" t="s">
        <v>359</v>
      </c>
      <c r="J50" s="57" t="s">
        <v>14</v>
      </c>
      <c r="K50" s="57"/>
      <c r="L50" s="57"/>
      <c r="M50" s="29" t="s">
        <v>50</v>
      </c>
      <c r="N50" s="57" t="s">
        <v>60</v>
      </c>
      <c r="O50" s="57"/>
      <c r="P50" s="57" t="s">
        <v>25</v>
      </c>
      <c r="Q50" s="57"/>
      <c r="R50" s="59">
        <v>102493.44</v>
      </c>
      <c r="S50" s="59"/>
      <c r="T50" s="31">
        <v>4000</v>
      </c>
      <c r="U50" s="30">
        <f t="shared" si="0"/>
        <v>-98493.44</v>
      </c>
      <c r="V50" s="32">
        <f t="shared" si="1"/>
        <v>0.03902688796473218</v>
      </c>
    </row>
    <row r="51" spans="1:22" s="16" customFormat="1" ht="23.25" customHeight="1">
      <c r="A51" s="56" t="s">
        <v>216</v>
      </c>
      <c r="B51" s="56"/>
      <c r="C51" s="56"/>
      <c r="D51" s="56"/>
      <c r="E51" s="56"/>
      <c r="F51" s="56"/>
      <c r="G51" s="56"/>
      <c r="H51" s="56"/>
      <c r="I51" s="28" t="s">
        <v>359</v>
      </c>
      <c r="J51" s="57" t="s">
        <v>14</v>
      </c>
      <c r="K51" s="57"/>
      <c r="L51" s="57"/>
      <c r="M51" s="29" t="s">
        <v>50</v>
      </c>
      <c r="N51" s="57" t="s">
        <v>60</v>
      </c>
      <c r="O51" s="57"/>
      <c r="P51" s="57">
        <v>320</v>
      </c>
      <c r="Q51" s="57"/>
      <c r="R51" s="59">
        <v>0</v>
      </c>
      <c r="S51" s="59"/>
      <c r="T51" s="31">
        <v>0</v>
      </c>
      <c r="U51" s="30">
        <f t="shared" si="0"/>
        <v>0</v>
      </c>
      <c r="V51" s="32">
        <v>0</v>
      </c>
    </row>
    <row r="52" spans="1:22" s="16" customFormat="1" ht="18" customHeight="1">
      <c r="A52" s="77" t="s">
        <v>62</v>
      </c>
      <c r="B52" s="77"/>
      <c r="C52" s="77"/>
      <c r="D52" s="77"/>
      <c r="E52" s="77"/>
      <c r="F52" s="77"/>
      <c r="G52" s="77"/>
      <c r="H52" s="77"/>
      <c r="I52" s="22" t="s">
        <v>359</v>
      </c>
      <c r="J52" s="61" t="s">
        <v>14</v>
      </c>
      <c r="K52" s="61"/>
      <c r="L52" s="61"/>
      <c r="M52" s="18" t="s">
        <v>63</v>
      </c>
      <c r="N52" s="61" t="s">
        <v>16</v>
      </c>
      <c r="O52" s="61"/>
      <c r="P52" s="61" t="s">
        <v>17</v>
      </c>
      <c r="Q52" s="61"/>
      <c r="R52" s="78">
        <v>500000</v>
      </c>
      <c r="S52" s="78"/>
      <c r="T52" s="19">
        <f>T53</f>
        <v>0</v>
      </c>
      <c r="U52" s="20">
        <f t="shared" si="0"/>
        <v>-500000</v>
      </c>
      <c r="V52" s="21">
        <f t="shared" si="1"/>
        <v>0</v>
      </c>
    </row>
    <row r="53" spans="1:22" s="16" customFormat="1" ht="23.25" customHeight="1">
      <c r="A53" s="69" t="s">
        <v>58</v>
      </c>
      <c r="B53" s="69"/>
      <c r="C53" s="69"/>
      <c r="D53" s="69"/>
      <c r="E53" s="69"/>
      <c r="F53" s="69"/>
      <c r="G53" s="69"/>
      <c r="H53" s="69"/>
      <c r="I53" s="23" t="s">
        <v>359</v>
      </c>
      <c r="J53" s="66" t="s">
        <v>14</v>
      </c>
      <c r="K53" s="66"/>
      <c r="L53" s="66"/>
      <c r="M53" s="24" t="s">
        <v>63</v>
      </c>
      <c r="N53" s="66" t="s">
        <v>64</v>
      </c>
      <c r="O53" s="66"/>
      <c r="P53" s="66" t="s">
        <v>17</v>
      </c>
      <c r="Q53" s="66"/>
      <c r="R53" s="68">
        <v>500000</v>
      </c>
      <c r="S53" s="68"/>
      <c r="T53" s="31">
        <f>T54</f>
        <v>0</v>
      </c>
      <c r="U53" s="25">
        <f t="shared" si="0"/>
        <v>-500000</v>
      </c>
      <c r="V53" s="27">
        <f t="shared" si="1"/>
        <v>0</v>
      </c>
    </row>
    <row r="54" spans="1:22" s="16" customFormat="1" ht="15.75" customHeight="1">
      <c r="A54" s="56" t="s">
        <v>65</v>
      </c>
      <c r="B54" s="56"/>
      <c r="C54" s="56"/>
      <c r="D54" s="56"/>
      <c r="E54" s="56"/>
      <c r="F54" s="56"/>
      <c r="G54" s="56"/>
      <c r="H54" s="56"/>
      <c r="I54" s="28" t="s">
        <v>359</v>
      </c>
      <c r="J54" s="57" t="s">
        <v>14</v>
      </c>
      <c r="K54" s="57"/>
      <c r="L54" s="57"/>
      <c r="M54" s="29" t="s">
        <v>63</v>
      </c>
      <c r="N54" s="57" t="s">
        <v>64</v>
      </c>
      <c r="O54" s="57"/>
      <c r="P54" s="57" t="s">
        <v>66</v>
      </c>
      <c r="Q54" s="57"/>
      <c r="R54" s="59">
        <v>500000</v>
      </c>
      <c r="S54" s="59"/>
      <c r="T54" s="31">
        <v>0</v>
      </c>
      <c r="U54" s="30">
        <f t="shared" si="0"/>
        <v>-500000</v>
      </c>
      <c r="V54" s="32">
        <f t="shared" si="1"/>
        <v>0</v>
      </c>
    </row>
    <row r="55" spans="1:22" s="16" customFormat="1" ht="20.25" customHeight="1">
      <c r="A55" s="77" t="s">
        <v>59</v>
      </c>
      <c r="B55" s="77"/>
      <c r="C55" s="77"/>
      <c r="D55" s="77"/>
      <c r="E55" s="77"/>
      <c r="F55" s="77"/>
      <c r="G55" s="77"/>
      <c r="H55" s="77"/>
      <c r="I55" s="22" t="s">
        <v>359</v>
      </c>
      <c r="J55" s="61" t="s">
        <v>14</v>
      </c>
      <c r="K55" s="61"/>
      <c r="L55" s="61"/>
      <c r="M55" s="18" t="s">
        <v>67</v>
      </c>
      <c r="N55" s="61" t="s">
        <v>16</v>
      </c>
      <c r="O55" s="61"/>
      <c r="P55" s="61" t="s">
        <v>17</v>
      </c>
      <c r="Q55" s="61"/>
      <c r="R55" s="78">
        <f>R62+R72+R75+R56+R79</f>
        <v>43281581.96</v>
      </c>
      <c r="S55" s="78"/>
      <c r="T55" s="19">
        <f>T62+T72+T75+T56+T79</f>
        <v>17495629.080000002</v>
      </c>
      <c r="U55" s="20">
        <f t="shared" si="0"/>
        <v>-25785952.88</v>
      </c>
      <c r="V55" s="21">
        <f t="shared" si="1"/>
        <v>0.4042280408366109</v>
      </c>
    </row>
    <row r="56" spans="1:22" s="16" customFormat="1" ht="27" customHeight="1">
      <c r="A56" s="97" t="s">
        <v>310</v>
      </c>
      <c r="B56" s="98"/>
      <c r="C56" s="98"/>
      <c r="D56" s="98"/>
      <c r="E56" s="98"/>
      <c r="F56" s="98"/>
      <c r="G56" s="98"/>
      <c r="H56" s="99"/>
      <c r="I56" s="23" t="s">
        <v>359</v>
      </c>
      <c r="J56" s="66" t="s">
        <v>14</v>
      </c>
      <c r="K56" s="66"/>
      <c r="L56" s="66"/>
      <c r="M56" s="24" t="s">
        <v>67</v>
      </c>
      <c r="N56" s="67" t="s">
        <v>30</v>
      </c>
      <c r="O56" s="67"/>
      <c r="P56" s="39" t="s">
        <v>17</v>
      </c>
      <c r="Q56" s="18"/>
      <c r="R56" s="75">
        <f>R57</f>
        <v>35794400.43</v>
      </c>
      <c r="S56" s="76"/>
      <c r="T56" s="25">
        <f>T57</f>
        <v>14662612.22</v>
      </c>
      <c r="U56" s="25">
        <f t="shared" si="0"/>
        <v>-21131788.21</v>
      </c>
      <c r="V56" s="27">
        <f t="shared" si="1"/>
        <v>0.4096342456880762</v>
      </c>
    </row>
    <row r="57" spans="1:22" s="16" customFormat="1" ht="27" customHeight="1">
      <c r="A57" s="97" t="s">
        <v>230</v>
      </c>
      <c r="B57" s="98"/>
      <c r="C57" s="98"/>
      <c r="D57" s="98"/>
      <c r="E57" s="98"/>
      <c r="F57" s="98"/>
      <c r="G57" s="98"/>
      <c r="H57" s="99"/>
      <c r="I57" s="23" t="s">
        <v>359</v>
      </c>
      <c r="J57" s="66" t="s">
        <v>14</v>
      </c>
      <c r="K57" s="66"/>
      <c r="L57" s="66"/>
      <c r="M57" s="24" t="s">
        <v>67</v>
      </c>
      <c r="N57" s="67" t="s">
        <v>231</v>
      </c>
      <c r="O57" s="67"/>
      <c r="P57" s="39" t="s">
        <v>17</v>
      </c>
      <c r="Q57" s="18"/>
      <c r="R57" s="75">
        <f>R58</f>
        <v>35794400.43</v>
      </c>
      <c r="S57" s="76"/>
      <c r="T57" s="25">
        <f>T58</f>
        <v>14662612.22</v>
      </c>
      <c r="U57" s="25">
        <f t="shared" si="0"/>
        <v>-21131788.21</v>
      </c>
      <c r="V57" s="27">
        <f t="shared" si="1"/>
        <v>0.4096342456880762</v>
      </c>
    </row>
    <row r="58" spans="1:22" s="16" customFormat="1" ht="21.75" customHeight="1">
      <c r="A58" s="97" t="s">
        <v>191</v>
      </c>
      <c r="B58" s="98"/>
      <c r="C58" s="98"/>
      <c r="D58" s="98"/>
      <c r="E58" s="98"/>
      <c r="F58" s="98"/>
      <c r="G58" s="98"/>
      <c r="H58" s="99"/>
      <c r="I58" s="23" t="s">
        <v>359</v>
      </c>
      <c r="J58" s="66" t="s">
        <v>14</v>
      </c>
      <c r="K58" s="66"/>
      <c r="L58" s="66"/>
      <c r="M58" s="24" t="s">
        <v>67</v>
      </c>
      <c r="N58" s="67" t="s">
        <v>233</v>
      </c>
      <c r="O58" s="67"/>
      <c r="P58" s="39" t="s">
        <v>17</v>
      </c>
      <c r="Q58" s="18"/>
      <c r="R58" s="75">
        <f>R59+R60+R61</f>
        <v>35794400.43</v>
      </c>
      <c r="S58" s="76"/>
      <c r="T58" s="25">
        <f>T59+T60+T61</f>
        <v>14662612.22</v>
      </c>
      <c r="U58" s="25">
        <f t="shared" si="0"/>
        <v>-21131788.21</v>
      </c>
      <c r="V58" s="27">
        <f t="shared" si="1"/>
        <v>0.4096342456880762</v>
      </c>
    </row>
    <row r="59" spans="1:22" s="16" customFormat="1" ht="18" customHeight="1">
      <c r="A59" s="56" t="s">
        <v>56</v>
      </c>
      <c r="B59" s="56"/>
      <c r="C59" s="56"/>
      <c r="D59" s="56"/>
      <c r="E59" s="56"/>
      <c r="F59" s="56"/>
      <c r="G59" s="56"/>
      <c r="H59" s="56"/>
      <c r="I59" s="28" t="s">
        <v>359</v>
      </c>
      <c r="J59" s="57" t="s">
        <v>14</v>
      </c>
      <c r="K59" s="57"/>
      <c r="L59" s="57"/>
      <c r="M59" s="29" t="s">
        <v>67</v>
      </c>
      <c r="N59" s="58" t="s">
        <v>233</v>
      </c>
      <c r="O59" s="58"/>
      <c r="P59" s="40" t="s">
        <v>57</v>
      </c>
      <c r="Q59" s="18"/>
      <c r="R59" s="73">
        <v>34457230.65</v>
      </c>
      <c r="S59" s="74"/>
      <c r="T59" s="30">
        <v>14000445.72</v>
      </c>
      <c r="U59" s="30">
        <f t="shared" si="0"/>
        <v>-20456784.93</v>
      </c>
      <c r="V59" s="32">
        <f t="shared" si="1"/>
        <v>0.40631372446061625</v>
      </c>
    </row>
    <row r="60" spans="1:27" s="16" customFormat="1" ht="21" customHeight="1">
      <c r="A60" s="56" t="s">
        <v>24</v>
      </c>
      <c r="B60" s="56"/>
      <c r="C60" s="56"/>
      <c r="D60" s="56"/>
      <c r="E60" s="56"/>
      <c r="F60" s="56"/>
      <c r="G60" s="56"/>
      <c r="H60" s="56"/>
      <c r="I60" s="28" t="s">
        <v>359</v>
      </c>
      <c r="J60" s="57" t="s">
        <v>14</v>
      </c>
      <c r="K60" s="57"/>
      <c r="L60" s="57"/>
      <c r="M60" s="29" t="s">
        <v>67</v>
      </c>
      <c r="N60" s="58" t="s">
        <v>233</v>
      </c>
      <c r="O60" s="58"/>
      <c r="P60" s="40" t="s">
        <v>25</v>
      </c>
      <c r="Q60" s="18"/>
      <c r="R60" s="73">
        <v>1335946.78</v>
      </c>
      <c r="S60" s="74"/>
      <c r="T60" s="30">
        <v>661554.5</v>
      </c>
      <c r="U60" s="30">
        <f>T60-R60</f>
        <v>-674392.28</v>
      </c>
      <c r="V60" s="32">
        <f t="shared" si="1"/>
        <v>0.4951952502179765</v>
      </c>
      <c r="AA60" s="16" t="s">
        <v>295</v>
      </c>
    </row>
    <row r="61" spans="1:29" s="16" customFormat="1" ht="18.75" customHeight="1">
      <c r="A61" s="56" t="s">
        <v>36</v>
      </c>
      <c r="B61" s="56"/>
      <c r="C61" s="56"/>
      <c r="D61" s="56"/>
      <c r="E61" s="56"/>
      <c r="F61" s="56"/>
      <c r="G61" s="56"/>
      <c r="H61" s="56"/>
      <c r="I61" s="28" t="s">
        <v>359</v>
      </c>
      <c r="J61" s="57" t="s">
        <v>14</v>
      </c>
      <c r="K61" s="57"/>
      <c r="L61" s="57"/>
      <c r="M61" s="29" t="s">
        <v>67</v>
      </c>
      <c r="N61" s="58" t="s">
        <v>233</v>
      </c>
      <c r="O61" s="58"/>
      <c r="P61" s="40" t="s">
        <v>37</v>
      </c>
      <c r="Q61" s="18"/>
      <c r="R61" s="73">
        <v>1223</v>
      </c>
      <c r="S61" s="74"/>
      <c r="T61" s="30">
        <v>612</v>
      </c>
      <c r="U61" s="30">
        <f>T61-R61</f>
        <v>-611</v>
      </c>
      <c r="V61" s="27">
        <f t="shared" si="1"/>
        <v>0.5004088307440719</v>
      </c>
      <c r="AC61" s="16" t="s">
        <v>295</v>
      </c>
    </row>
    <row r="62" spans="1:22" s="33" customFormat="1" ht="26.25" customHeight="1">
      <c r="A62" s="69" t="s">
        <v>42</v>
      </c>
      <c r="B62" s="69"/>
      <c r="C62" s="69"/>
      <c r="D62" s="69"/>
      <c r="E62" s="69"/>
      <c r="F62" s="69"/>
      <c r="G62" s="69"/>
      <c r="H62" s="69"/>
      <c r="I62" s="23" t="s">
        <v>359</v>
      </c>
      <c r="J62" s="66" t="s">
        <v>14</v>
      </c>
      <c r="K62" s="66"/>
      <c r="L62" s="66"/>
      <c r="M62" s="24" t="s">
        <v>67</v>
      </c>
      <c r="N62" s="66" t="s">
        <v>51</v>
      </c>
      <c r="O62" s="66"/>
      <c r="P62" s="66" t="s">
        <v>17</v>
      </c>
      <c r="Q62" s="66"/>
      <c r="R62" s="68">
        <f>R63</f>
        <v>5081628.850000001</v>
      </c>
      <c r="S62" s="68"/>
      <c r="T62" s="26">
        <f>T63</f>
        <v>1262488.99</v>
      </c>
      <c r="U62" s="25">
        <f t="shared" si="0"/>
        <v>-3819139.8600000003</v>
      </c>
      <c r="V62" s="27">
        <f t="shared" si="1"/>
        <v>0.24844179440613806</v>
      </c>
    </row>
    <row r="63" spans="1:27" s="16" customFormat="1" ht="27.75" customHeight="1">
      <c r="A63" s="69" t="s">
        <v>52</v>
      </c>
      <c r="B63" s="69"/>
      <c r="C63" s="69"/>
      <c r="D63" s="69"/>
      <c r="E63" s="69"/>
      <c r="F63" s="69"/>
      <c r="G63" s="69"/>
      <c r="H63" s="69"/>
      <c r="I63" s="23" t="s">
        <v>359</v>
      </c>
      <c r="J63" s="66" t="s">
        <v>14</v>
      </c>
      <c r="K63" s="66"/>
      <c r="L63" s="66"/>
      <c r="M63" s="24" t="s">
        <v>67</v>
      </c>
      <c r="N63" s="66" t="s">
        <v>53</v>
      </c>
      <c r="O63" s="66"/>
      <c r="P63" s="66" t="s">
        <v>17</v>
      </c>
      <c r="Q63" s="66"/>
      <c r="R63" s="68">
        <f>R66+R69+R64</f>
        <v>5081628.850000001</v>
      </c>
      <c r="S63" s="68"/>
      <c r="T63" s="34">
        <f>T66+T69+T64</f>
        <v>1262488.99</v>
      </c>
      <c r="U63" s="25">
        <f t="shared" si="0"/>
        <v>-3819139.8600000003</v>
      </c>
      <c r="V63" s="27">
        <f t="shared" si="1"/>
        <v>0.24844179440613806</v>
      </c>
      <c r="AA63" s="16" t="s">
        <v>295</v>
      </c>
    </row>
    <row r="64" spans="1:22" s="16" customFormat="1" ht="27.75" customHeight="1">
      <c r="A64" s="63" t="s">
        <v>360</v>
      </c>
      <c r="B64" s="64"/>
      <c r="C64" s="64"/>
      <c r="D64" s="64"/>
      <c r="E64" s="64"/>
      <c r="F64" s="64"/>
      <c r="G64" s="64"/>
      <c r="H64" s="65"/>
      <c r="I64" s="23" t="s">
        <v>359</v>
      </c>
      <c r="J64" s="66" t="s">
        <v>14</v>
      </c>
      <c r="K64" s="66"/>
      <c r="L64" s="66"/>
      <c r="M64" s="24" t="s">
        <v>67</v>
      </c>
      <c r="N64" s="66">
        <v>1130044530</v>
      </c>
      <c r="O64" s="66"/>
      <c r="P64" s="66" t="s">
        <v>17</v>
      </c>
      <c r="Q64" s="66"/>
      <c r="R64" s="68">
        <f>R65</f>
        <v>455280</v>
      </c>
      <c r="S64" s="68"/>
      <c r="T64" s="26">
        <f>T65</f>
        <v>0</v>
      </c>
      <c r="U64" s="25">
        <f>T64-R64</f>
        <v>-455280</v>
      </c>
      <c r="V64" s="27">
        <f>T64/R64</f>
        <v>0</v>
      </c>
    </row>
    <row r="65" spans="1:22" s="16" customFormat="1" ht="27.75" customHeight="1">
      <c r="A65" s="56" t="s">
        <v>24</v>
      </c>
      <c r="B65" s="56"/>
      <c r="C65" s="56"/>
      <c r="D65" s="56"/>
      <c r="E65" s="56"/>
      <c r="F65" s="56"/>
      <c r="G65" s="56"/>
      <c r="H65" s="56"/>
      <c r="I65" s="28" t="s">
        <v>359</v>
      </c>
      <c r="J65" s="57" t="s">
        <v>14</v>
      </c>
      <c r="K65" s="57"/>
      <c r="L65" s="57"/>
      <c r="M65" s="29" t="s">
        <v>67</v>
      </c>
      <c r="N65" s="57">
        <v>1130044530</v>
      </c>
      <c r="O65" s="57"/>
      <c r="P65" s="57">
        <v>240</v>
      </c>
      <c r="Q65" s="57"/>
      <c r="R65" s="59">
        <v>455280</v>
      </c>
      <c r="S65" s="59"/>
      <c r="T65" s="31">
        <v>0</v>
      </c>
      <c r="U65" s="30">
        <f>T65-R65</f>
        <v>-455280</v>
      </c>
      <c r="V65" s="32">
        <f>T65/R65</f>
        <v>0</v>
      </c>
    </row>
    <row r="66" spans="1:29" s="16" customFormat="1" ht="23.25" customHeight="1">
      <c r="A66" s="69" t="s">
        <v>61</v>
      </c>
      <c r="B66" s="69"/>
      <c r="C66" s="69"/>
      <c r="D66" s="69"/>
      <c r="E66" s="69"/>
      <c r="F66" s="69"/>
      <c r="G66" s="69"/>
      <c r="H66" s="69"/>
      <c r="I66" s="23" t="s">
        <v>359</v>
      </c>
      <c r="J66" s="66" t="s">
        <v>14</v>
      </c>
      <c r="K66" s="66"/>
      <c r="L66" s="66"/>
      <c r="M66" s="24" t="s">
        <v>67</v>
      </c>
      <c r="N66" s="66" t="s">
        <v>69</v>
      </c>
      <c r="O66" s="66"/>
      <c r="P66" s="66" t="s">
        <v>17</v>
      </c>
      <c r="Q66" s="66"/>
      <c r="R66" s="68">
        <f>R68+R67</f>
        <v>343414.11</v>
      </c>
      <c r="S66" s="68"/>
      <c r="T66" s="26">
        <f>T68+T67</f>
        <v>343414.11</v>
      </c>
      <c r="U66" s="25">
        <f t="shared" si="0"/>
        <v>0</v>
      </c>
      <c r="V66" s="27">
        <f t="shared" si="1"/>
        <v>1</v>
      </c>
      <c r="AC66" s="16" t="s">
        <v>295</v>
      </c>
    </row>
    <row r="67" spans="1:22" s="16" customFormat="1" ht="23.25" customHeight="1">
      <c r="A67" s="56" t="s">
        <v>24</v>
      </c>
      <c r="B67" s="56"/>
      <c r="C67" s="56"/>
      <c r="D67" s="56"/>
      <c r="E67" s="56"/>
      <c r="F67" s="56"/>
      <c r="G67" s="56"/>
      <c r="H67" s="56"/>
      <c r="I67" s="28" t="s">
        <v>359</v>
      </c>
      <c r="J67" s="57" t="s">
        <v>14</v>
      </c>
      <c r="K67" s="57"/>
      <c r="L67" s="57"/>
      <c r="M67" s="29" t="s">
        <v>67</v>
      </c>
      <c r="N67" s="57" t="s">
        <v>69</v>
      </c>
      <c r="O67" s="57"/>
      <c r="P67" s="57">
        <v>240</v>
      </c>
      <c r="Q67" s="57"/>
      <c r="R67" s="59">
        <v>65543</v>
      </c>
      <c r="S67" s="59"/>
      <c r="T67" s="31">
        <v>65543</v>
      </c>
      <c r="U67" s="30">
        <f>T67-R67</f>
        <v>0</v>
      </c>
      <c r="V67" s="32">
        <f>T67/R67</f>
        <v>1</v>
      </c>
    </row>
    <row r="68" spans="1:22" s="16" customFormat="1" ht="19.5" customHeight="1">
      <c r="A68" s="56" t="s">
        <v>26</v>
      </c>
      <c r="B68" s="56"/>
      <c r="C68" s="56"/>
      <c r="D68" s="56"/>
      <c r="E68" s="56"/>
      <c r="F68" s="56"/>
      <c r="G68" s="56"/>
      <c r="H68" s="56"/>
      <c r="I68" s="28" t="s">
        <v>359</v>
      </c>
      <c r="J68" s="57" t="s">
        <v>14</v>
      </c>
      <c r="K68" s="57"/>
      <c r="L68" s="57"/>
      <c r="M68" s="29" t="s">
        <v>67</v>
      </c>
      <c r="N68" s="57" t="s">
        <v>69</v>
      </c>
      <c r="O68" s="57"/>
      <c r="P68" s="57" t="s">
        <v>27</v>
      </c>
      <c r="Q68" s="57"/>
      <c r="R68" s="59">
        <v>277871.11</v>
      </c>
      <c r="S68" s="59"/>
      <c r="T68" s="31">
        <v>277871.11</v>
      </c>
      <c r="U68" s="30">
        <f t="shared" si="0"/>
        <v>0</v>
      </c>
      <c r="V68" s="32">
        <f t="shared" si="1"/>
        <v>1</v>
      </c>
    </row>
    <row r="69" spans="1:27" s="16" customFormat="1" ht="27" customHeight="1">
      <c r="A69" s="69" t="s">
        <v>319</v>
      </c>
      <c r="B69" s="69"/>
      <c r="C69" s="69"/>
      <c r="D69" s="69"/>
      <c r="E69" s="69"/>
      <c r="F69" s="69"/>
      <c r="G69" s="69"/>
      <c r="H69" s="69"/>
      <c r="I69" s="23" t="s">
        <v>359</v>
      </c>
      <c r="J69" s="66" t="s">
        <v>14</v>
      </c>
      <c r="K69" s="66"/>
      <c r="L69" s="66"/>
      <c r="M69" s="24" t="s">
        <v>67</v>
      </c>
      <c r="N69" s="66">
        <v>1130070661</v>
      </c>
      <c r="O69" s="66"/>
      <c r="P69" s="66" t="s">
        <v>17</v>
      </c>
      <c r="Q69" s="66"/>
      <c r="R69" s="68">
        <f>R70+R71</f>
        <v>4282934.74</v>
      </c>
      <c r="S69" s="68"/>
      <c r="T69" s="26">
        <f>T70+T71</f>
        <v>919074.88</v>
      </c>
      <c r="U69" s="25">
        <f>T69-R69</f>
        <v>-3363859.8600000003</v>
      </c>
      <c r="V69" s="32">
        <f t="shared" si="1"/>
        <v>0.21458997995379214</v>
      </c>
      <c r="AA69" s="16" t="s">
        <v>295</v>
      </c>
    </row>
    <row r="70" spans="1:27" s="16" customFormat="1" ht="21" customHeight="1">
      <c r="A70" s="56" t="s">
        <v>26</v>
      </c>
      <c r="B70" s="56"/>
      <c r="C70" s="56"/>
      <c r="D70" s="56"/>
      <c r="E70" s="56"/>
      <c r="F70" s="56"/>
      <c r="G70" s="56"/>
      <c r="H70" s="56"/>
      <c r="I70" s="23" t="s">
        <v>359</v>
      </c>
      <c r="J70" s="57" t="s">
        <v>14</v>
      </c>
      <c r="K70" s="57"/>
      <c r="L70" s="57"/>
      <c r="M70" s="29" t="s">
        <v>67</v>
      </c>
      <c r="N70" s="57">
        <v>1130070661</v>
      </c>
      <c r="O70" s="57"/>
      <c r="P70" s="57" t="s">
        <v>27</v>
      </c>
      <c r="Q70" s="57"/>
      <c r="R70" s="59">
        <v>4182934.74</v>
      </c>
      <c r="S70" s="59"/>
      <c r="T70" s="31">
        <v>819074.88</v>
      </c>
      <c r="U70" s="30">
        <f>T70-R70</f>
        <v>-3363859.8600000003</v>
      </c>
      <c r="V70" s="32">
        <f t="shared" si="1"/>
        <v>0.19581344938697273</v>
      </c>
      <c r="AA70" s="16" t="s">
        <v>295</v>
      </c>
    </row>
    <row r="71" spans="1:22" s="16" customFormat="1" ht="21" customHeight="1">
      <c r="A71" s="56" t="s">
        <v>36</v>
      </c>
      <c r="B71" s="56"/>
      <c r="C71" s="56"/>
      <c r="D71" s="56"/>
      <c r="E71" s="56"/>
      <c r="F71" s="56"/>
      <c r="G71" s="56"/>
      <c r="H71" s="56"/>
      <c r="I71" s="23" t="s">
        <v>359</v>
      </c>
      <c r="J71" s="57" t="s">
        <v>14</v>
      </c>
      <c r="K71" s="57"/>
      <c r="L71" s="57"/>
      <c r="M71" s="29" t="s">
        <v>67</v>
      </c>
      <c r="N71" s="57">
        <v>1130070661</v>
      </c>
      <c r="O71" s="57"/>
      <c r="P71" s="57">
        <v>850</v>
      </c>
      <c r="Q71" s="57"/>
      <c r="R71" s="59">
        <v>100000</v>
      </c>
      <c r="S71" s="59"/>
      <c r="T71" s="31">
        <v>100000</v>
      </c>
      <c r="U71" s="30">
        <f>T71-R71</f>
        <v>0</v>
      </c>
      <c r="V71" s="32">
        <f t="shared" si="1"/>
        <v>1</v>
      </c>
    </row>
    <row r="72" spans="1:29" s="16" customFormat="1" ht="24.75" customHeight="1">
      <c r="A72" s="69" t="s">
        <v>315</v>
      </c>
      <c r="B72" s="69"/>
      <c r="C72" s="69"/>
      <c r="D72" s="69"/>
      <c r="E72" s="69"/>
      <c r="F72" s="69"/>
      <c r="G72" s="69"/>
      <c r="H72" s="69"/>
      <c r="I72" s="23" t="s">
        <v>359</v>
      </c>
      <c r="J72" s="66" t="s">
        <v>14</v>
      </c>
      <c r="K72" s="66"/>
      <c r="L72" s="66"/>
      <c r="M72" s="24" t="s">
        <v>67</v>
      </c>
      <c r="N72" s="66" t="s">
        <v>71</v>
      </c>
      <c r="O72" s="66"/>
      <c r="P72" s="66" t="s">
        <v>17</v>
      </c>
      <c r="Q72" s="66"/>
      <c r="R72" s="68">
        <f>R73</f>
        <v>35000</v>
      </c>
      <c r="S72" s="68"/>
      <c r="T72" s="26">
        <f>T73</f>
        <v>0</v>
      </c>
      <c r="U72" s="25">
        <f t="shared" si="0"/>
        <v>-35000</v>
      </c>
      <c r="V72" s="27">
        <f t="shared" si="1"/>
        <v>0</v>
      </c>
      <c r="AC72" s="16" t="s">
        <v>295</v>
      </c>
    </row>
    <row r="73" spans="1:22" s="16" customFormat="1" ht="28.5" customHeight="1">
      <c r="A73" s="69" t="s">
        <v>73</v>
      </c>
      <c r="B73" s="69"/>
      <c r="C73" s="69"/>
      <c r="D73" s="69"/>
      <c r="E73" s="69"/>
      <c r="F73" s="69"/>
      <c r="G73" s="69"/>
      <c r="H73" s="69"/>
      <c r="I73" s="23" t="s">
        <v>359</v>
      </c>
      <c r="J73" s="66" t="s">
        <v>14</v>
      </c>
      <c r="K73" s="66"/>
      <c r="L73" s="66"/>
      <c r="M73" s="24" t="s">
        <v>67</v>
      </c>
      <c r="N73" s="66" t="s">
        <v>74</v>
      </c>
      <c r="O73" s="66"/>
      <c r="P73" s="66" t="s">
        <v>17</v>
      </c>
      <c r="Q73" s="66"/>
      <c r="R73" s="75">
        <f>R74</f>
        <v>35000</v>
      </c>
      <c r="S73" s="76"/>
      <c r="T73" s="34">
        <f>T74</f>
        <v>0</v>
      </c>
      <c r="U73" s="25">
        <f t="shared" si="0"/>
        <v>-35000</v>
      </c>
      <c r="V73" s="27">
        <f t="shared" si="1"/>
        <v>0</v>
      </c>
    </row>
    <row r="74" spans="1:22" s="16" customFormat="1" ht="27.75" customHeight="1">
      <c r="A74" s="56" t="s">
        <v>24</v>
      </c>
      <c r="B74" s="56"/>
      <c r="C74" s="56"/>
      <c r="D74" s="56"/>
      <c r="E74" s="56"/>
      <c r="F74" s="56"/>
      <c r="G74" s="56"/>
      <c r="H74" s="56"/>
      <c r="I74" s="28" t="s">
        <v>359</v>
      </c>
      <c r="J74" s="57" t="s">
        <v>14</v>
      </c>
      <c r="K74" s="57"/>
      <c r="L74" s="57"/>
      <c r="M74" s="29" t="s">
        <v>67</v>
      </c>
      <c r="N74" s="57" t="s">
        <v>74</v>
      </c>
      <c r="O74" s="57"/>
      <c r="P74" s="57" t="s">
        <v>25</v>
      </c>
      <c r="Q74" s="57"/>
      <c r="R74" s="59">
        <v>35000</v>
      </c>
      <c r="S74" s="59"/>
      <c r="T74" s="31">
        <v>0</v>
      </c>
      <c r="U74" s="30">
        <f t="shared" si="0"/>
        <v>-35000</v>
      </c>
      <c r="V74" s="32">
        <f t="shared" si="1"/>
        <v>0</v>
      </c>
    </row>
    <row r="75" spans="1:29" s="16" customFormat="1" ht="18.75" customHeight="1">
      <c r="A75" s="69" t="s">
        <v>21</v>
      </c>
      <c r="B75" s="69"/>
      <c r="C75" s="69"/>
      <c r="D75" s="69"/>
      <c r="E75" s="69"/>
      <c r="F75" s="69"/>
      <c r="G75" s="69"/>
      <c r="H75" s="69"/>
      <c r="I75" s="23" t="s">
        <v>359</v>
      </c>
      <c r="J75" s="66" t="s">
        <v>14</v>
      </c>
      <c r="K75" s="66"/>
      <c r="L75" s="66"/>
      <c r="M75" s="24" t="s">
        <v>67</v>
      </c>
      <c r="N75" s="66" t="s">
        <v>22</v>
      </c>
      <c r="O75" s="66"/>
      <c r="P75" s="66" t="s">
        <v>17</v>
      </c>
      <c r="Q75" s="66"/>
      <c r="R75" s="68">
        <f>R76+R77+R78</f>
        <v>2367432.68</v>
      </c>
      <c r="S75" s="68"/>
      <c r="T75" s="26">
        <f>T76+T77+T78</f>
        <v>1570527.87</v>
      </c>
      <c r="U75" s="25">
        <f t="shared" si="0"/>
        <v>-796904.81</v>
      </c>
      <c r="V75" s="27">
        <f t="shared" si="1"/>
        <v>0.6633886079497728</v>
      </c>
      <c r="AC75" s="16" t="s">
        <v>295</v>
      </c>
    </row>
    <row r="76" spans="1:32" s="16" customFormat="1" ht="30" customHeight="1">
      <c r="A76" s="56" t="s">
        <v>24</v>
      </c>
      <c r="B76" s="56"/>
      <c r="C76" s="56"/>
      <c r="D76" s="56"/>
      <c r="E76" s="56"/>
      <c r="F76" s="56"/>
      <c r="G76" s="56"/>
      <c r="H76" s="56"/>
      <c r="I76" s="28" t="s">
        <v>359</v>
      </c>
      <c r="J76" s="57" t="s">
        <v>14</v>
      </c>
      <c r="K76" s="57"/>
      <c r="L76" s="57"/>
      <c r="M76" s="29" t="s">
        <v>67</v>
      </c>
      <c r="N76" s="57" t="s">
        <v>22</v>
      </c>
      <c r="O76" s="57"/>
      <c r="P76" s="57" t="s">
        <v>25</v>
      </c>
      <c r="Q76" s="57"/>
      <c r="R76" s="59">
        <v>1756930.81</v>
      </c>
      <c r="S76" s="59"/>
      <c r="T76" s="31">
        <v>1009130</v>
      </c>
      <c r="U76" s="30">
        <f t="shared" si="0"/>
        <v>-747800.81</v>
      </c>
      <c r="V76" s="32">
        <f t="shared" si="1"/>
        <v>0.5743709395135486</v>
      </c>
      <c r="AF76" s="16" t="s">
        <v>295</v>
      </c>
    </row>
    <row r="77" spans="1:22" s="16" customFormat="1" ht="18" customHeight="1">
      <c r="A77" s="56" t="s">
        <v>26</v>
      </c>
      <c r="B77" s="56"/>
      <c r="C77" s="56"/>
      <c r="D77" s="56"/>
      <c r="E77" s="56"/>
      <c r="F77" s="56"/>
      <c r="G77" s="56"/>
      <c r="H77" s="56"/>
      <c r="I77" s="28" t="s">
        <v>359</v>
      </c>
      <c r="J77" s="57" t="s">
        <v>14</v>
      </c>
      <c r="K77" s="57"/>
      <c r="L77" s="57"/>
      <c r="M77" s="29" t="s">
        <v>67</v>
      </c>
      <c r="N77" s="57" t="s">
        <v>22</v>
      </c>
      <c r="O77" s="57"/>
      <c r="P77" s="57" t="s">
        <v>27</v>
      </c>
      <c r="Q77" s="57"/>
      <c r="R77" s="59">
        <v>0</v>
      </c>
      <c r="S77" s="59"/>
      <c r="T77" s="31">
        <v>0</v>
      </c>
      <c r="U77" s="30">
        <f t="shared" si="0"/>
        <v>0</v>
      </c>
      <c r="V77" s="32">
        <v>0</v>
      </c>
    </row>
    <row r="78" spans="1:22" s="16" customFormat="1" ht="16.5" customHeight="1">
      <c r="A78" s="56" t="s">
        <v>36</v>
      </c>
      <c r="B78" s="56"/>
      <c r="C78" s="56"/>
      <c r="D78" s="56"/>
      <c r="E78" s="56"/>
      <c r="F78" s="56"/>
      <c r="G78" s="56"/>
      <c r="H78" s="56"/>
      <c r="I78" s="28" t="s">
        <v>359</v>
      </c>
      <c r="J78" s="57" t="s">
        <v>14</v>
      </c>
      <c r="K78" s="57"/>
      <c r="L78" s="57"/>
      <c r="M78" s="29" t="s">
        <v>67</v>
      </c>
      <c r="N78" s="57" t="s">
        <v>22</v>
      </c>
      <c r="O78" s="57"/>
      <c r="P78" s="57" t="s">
        <v>37</v>
      </c>
      <c r="Q78" s="57"/>
      <c r="R78" s="59">
        <v>610501.87</v>
      </c>
      <c r="S78" s="59"/>
      <c r="T78" s="31">
        <v>561397.87</v>
      </c>
      <c r="U78" s="30">
        <f t="shared" si="0"/>
        <v>-49104</v>
      </c>
      <c r="V78" s="32">
        <f t="shared" si="1"/>
        <v>0.9195678139364257</v>
      </c>
    </row>
    <row r="79" spans="1:22" s="16" customFormat="1" ht="24" customHeight="1">
      <c r="A79" s="63" t="s">
        <v>58</v>
      </c>
      <c r="B79" s="64"/>
      <c r="C79" s="64"/>
      <c r="D79" s="64"/>
      <c r="E79" s="64"/>
      <c r="F79" s="64"/>
      <c r="G79" s="64"/>
      <c r="H79" s="65"/>
      <c r="I79" s="23" t="s">
        <v>359</v>
      </c>
      <c r="J79" s="66" t="s">
        <v>14</v>
      </c>
      <c r="K79" s="66"/>
      <c r="L79" s="66"/>
      <c r="M79" s="24" t="s">
        <v>67</v>
      </c>
      <c r="N79" s="66">
        <v>2000070700</v>
      </c>
      <c r="O79" s="66"/>
      <c r="P79" s="66" t="s">
        <v>17</v>
      </c>
      <c r="Q79" s="66"/>
      <c r="R79" s="68">
        <f>R80</f>
        <v>3120</v>
      </c>
      <c r="S79" s="68"/>
      <c r="T79" s="25">
        <f>T80</f>
        <v>0</v>
      </c>
      <c r="U79" s="25">
        <f t="shared" si="0"/>
        <v>-3120</v>
      </c>
      <c r="V79" s="27">
        <f t="shared" si="1"/>
        <v>0</v>
      </c>
    </row>
    <row r="80" spans="1:22" s="16" customFormat="1" ht="27" customHeight="1">
      <c r="A80" s="56" t="s">
        <v>24</v>
      </c>
      <c r="B80" s="56"/>
      <c r="C80" s="56"/>
      <c r="D80" s="56"/>
      <c r="E80" s="56"/>
      <c r="F80" s="56"/>
      <c r="G80" s="56"/>
      <c r="H80" s="56"/>
      <c r="I80" s="28" t="s">
        <v>359</v>
      </c>
      <c r="J80" s="57" t="s">
        <v>14</v>
      </c>
      <c r="K80" s="57"/>
      <c r="L80" s="57"/>
      <c r="M80" s="29" t="s">
        <v>67</v>
      </c>
      <c r="N80" s="57">
        <v>2000070700</v>
      </c>
      <c r="O80" s="57"/>
      <c r="P80" s="57" t="s">
        <v>25</v>
      </c>
      <c r="Q80" s="57"/>
      <c r="R80" s="59">
        <v>3120</v>
      </c>
      <c r="S80" s="59"/>
      <c r="T80" s="31">
        <v>0</v>
      </c>
      <c r="U80" s="30">
        <f t="shared" si="0"/>
        <v>-3120</v>
      </c>
      <c r="V80" s="32">
        <f>T80/R80</f>
        <v>0</v>
      </c>
    </row>
    <row r="81" spans="1:22" s="16" customFormat="1" ht="18" customHeight="1">
      <c r="A81" s="77" t="s">
        <v>68</v>
      </c>
      <c r="B81" s="77"/>
      <c r="C81" s="77"/>
      <c r="D81" s="77"/>
      <c r="E81" s="77"/>
      <c r="F81" s="77"/>
      <c r="G81" s="77"/>
      <c r="H81" s="77"/>
      <c r="I81" s="22" t="s">
        <v>359</v>
      </c>
      <c r="J81" s="61" t="s">
        <v>77</v>
      </c>
      <c r="K81" s="61"/>
      <c r="L81" s="61"/>
      <c r="M81" s="18" t="s">
        <v>15</v>
      </c>
      <c r="N81" s="61" t="s">
        <v>16</v>
      </c>
      <c r="O81" s="61"/>
      <c r="P81" s="61" t="s">
        <v>17</v>
      </c>
      <c r="Q81" s="61"/>
      <c r="R81" s="78">
        <f>R82</f>
        <v>2332300</v>
      </c>
      <c r="S81" s="78"/>
      <c r="T81" s="19">
        <f>T82</f>
        <v>1180540.81</v>
      </c>
      <c r="U81" s="20">
        <f t="shared" si="0"/>
        <v>-1151759.19</v>
      </c>
      <c r="V81" s="21">
        <f aca="true" t="shared" si="2" ref="V81:V148">T81/R81</f>
        <v>0.5061702225271192</v>
      </c>
    </row>
    <row r="82" spans="1:22" s="16" customFormat="1" ht="19.5" customHeight="1">
      <c r="A82" s="77" t="s">
        <v>79</v>
      </c>
      <c r="B82" s="77"/>
      <c r="C82" s="77"/>
      <c r="D82" s="77"/>
      <c r="E82" s="77"/>
      <c r="F82" s="77"/>
      <c r="G82" s="77"/>
      <c r="H82" s="77"/>
      <c r="I82" s="22" t="s">
        <v>359</v>
      </c>
      <c r="J82" s="61" t="s">
        <v>77</v>
      </c>
      <c r="K82" s="61"/>
      <c r="L82" s="61"/>
      <c r="M82" s="18" t="s">
        <v>19</v>
      </c>
      <c r="N82" s="61" t="s">
        <v>16</v>
      </c>
      <c r="O82" s="61"/>
      <c r="P82" s="61" t="s">
        <v>17</v>
      </c>
      <c r="Q82" s="61"/>
      <c r="R82" s="78">
        <f>R83</f>
        <v>2332300</v>
      </c>
      <c r="S82" s="78"/>
      <c r="T82" s="19">
        <f>T83</f>
        <v>1180540.81</v>
      </c>
      <c r="U82" s="20">
        <f t="shared" si="0"/>
        <v>-1151759.19</v>
      </c>
      <c r="V82" s="21">
        <f t="shared" si="2"/>
        <v>0.5061702225271192</v>
      </c>
    </row>
    <row r="83" spans="1:22" s="16" customFormat="1" ht="26.25" customHeight="1">
      <c r="A83" s="69" t="s">
        <v>70</v>
      </c>
      <c r="B83" s="69"/>
      <c r="C83" s="69"/>
      <c r="D83" s="69"/>
      <c r="E83" s="69"/>
      <c r="F83" s="69"/>
      <c r="G83" s="69"/>
      <c r="H83" s="69"/>
      <c r="I83" s="23" t="s">
        <v>359</v>
      </c>
      <c r="J83" s="66" t="s">
        <v>77</v>
      </c>
      <c r="K83" s="66"/>
      <c r="L83" s="66"/>
      <c r="M83" s="24" t="s">
        <v>19</v>
      </c>
      <c r="N83" s="66" t="s">
        <v>80</v>
      </c>
      <c r="O83" s="66"/>
      <c r="P83" s="66" t="s">
        <v>17</v>
      </c>
      <c r="Q83" s="66"/>
      <c r="R83" s="68">
        <f>R84</f>
        <v>2332300</v>
      </c>
      <c r="S83" s="68"/>
      <c r="T83" s="26">
        <f>T84</f>
        <v>1180540.81</v>
      </c>
      <c r="U83" s="25">
        <f t="shared" si="0"/>
        <v>-1151759.19</v>
      </c>
      <c r="V83" s="27">
        <f t="shared" si="2"/>
        <v>0.5061702225271192</v>
      </c>
    </row>
    <row r="84" spans="1:22" s="16" customFormat="1" ht="18.75" customHeight="1">
      <c r="A84" s="56" t="s">
        <v>40</v>
      </c>
      <c r="B84" s="56"/>
      <c r="C84" s="56"/>
      <c r="D84" s="56"/>
      <c r="E84" s="56"/>
      <c r="F84" s="56"/>
      <c r="G84" s="56"/>
      <c r="H84" s="56"/>
      <c r="I84" s="28" t="s">
        <v>359</v>
      </c>
      <c r="J84" s="57" t="s">
        <v>77</v>
      </c>
      <c r="K84" s="57"/>
      <c r="L84" s="57"/>
      <c r="M84" s="29" t="s">
        <v>19</v>
      </c>
      <c r="N84" s="57" t="s">
        <v>80</v>
      </c>
      <c r="O84" s="57"/>
      <c r="P84" s="57" t="s">
        <v>43</v>
      </c>
      <c r="Q84" s="57"/>
      <c r="R84" s="59">
        <v>2332300</v>
      </c>
      <c r="S84" s="59"/>
      <c r="T84" s="31">
        <v>1180540.81</v>
      </c>
      <c r="U84" s="30">
        <f t="shared" si="0"/>
        <v>-1151759.19</v>
      </c>
      <c r="V84" s="32">
        <f t="shared" si="2"/>
        <v>0.5061702225271192</v>
      </c>
    </row>
    <row r="85" spans="1:22" s="16" customFormat="1" ht="33" customHeight="1">
      <c r="A85" s="77" t="s">
        <v>72</v>
      </c>
      <c r="B85" s="77"/>
      <c r="C85" s="77"/>
      <c r="D85" s="77"/>
      <c r="E85" s="77"/>
      <c r="F85" s="77"/>
      <c r="G85" s="77"/>
      <c r="H85" s="77"/>
      <c r="I85" s="22" t="s">
        <v>359</v>
      </c>
      <c r="J85" s="61" t="s">
        <v>19</v>
      </c>
      <c r="K85" s="61"/>
      <c r="L85" s="61"/>
      <c r="M85" s="18" t="s">
        <v>15</v>
      </c>
      <c r="N85" s="61" t="s">
        <v>16</v>
      </c>
      <c r="O85" s="61"/>
      <c r="P85" s="61" t="s">
        <v>17</v>
      </c>
      <c r="Q85" s="61"/>
      <c r="R85" s="78">
        <f>R86</f>
        <v>65000</v>
      </c>
      <c r="S85" s="78"/>
      <c r="T85" s="19">
        <f>T86</f>
        <v>31777.04</v>
      </c>
      <c r="U85" s="20">
        <f t="shared" si="0"/>
        <v>-33222.96</v>
      </c>
      <c r="V85" s="21">
        <f t="shared" si="2"/>
        <v>0.4888775384615385</v>
      </c>
    </row>
    <row r="86" spans="1:22" s="16" customFormat="1" ht="34.5" customHeight="1">
      <c r="A86" s="77" t="s">
        <v>84</v>
      </c>
      <c r="B86" s="77"/>
      <c r="C86" s="77"/>
      <c r="D86" s="77"/>
      <c r="E86" s="77"/>
      <c r="F86" s="77"/>
      <c r="G86" s="77"/>
      <c r="H86" s="77"/>
      <c r="I86" s="22" t="s">
        <v>359</v>
      </c>
      <c r="J86" s="61" t="s">
        <v>19</v>
      </c>
      <c r="K86" s="61"/>
      <c r="L86" s="61"/>
      <c r="M86" s="18" t="s">
        <v>85</v>
      </c>
      <c r="N86" s="61" t="s">
        <v>16</v>
      </c>
      <c r="O86" s="61"/>
      <c r="P86" s="61" t="s">
        <v>17</v>
      </c>
      <c r="Q86" s="61"/>
      <c r="R86" s="62">
        <f>R87+R90+R93</f>
        <v>65000</v>
      </c>
      <c r="S86" s="62"/>
      <c r="T86" s="19">
        <f>T87+T90+T93</f>
        <v>31777.04</v>
      </c>
      <c r="U86" s="20">
        <f t="shared" si="0"/>
        <v>-33222.96</v>
      </c>
      <c r="V86" s="21">
        <f t="shared" si="2"/>
        <v>0.4888775384615385</v>
      </c>
    </row>
    <row r="87" spans="1:22" s="16" customFormat="1" ht="30" customHeight="1">
      <c r="A87" s="69" t="s">
        <v>316</v>
      </c>
      <c r="B87" s="69"/>
      <c r="C87" s="69"/>
      <c r="D87" s="69"/>
      <c r="E87" s="69"/>
      <c r="F87" s="69"/>
      <c r="G87" s="69"/>
      <c r="H87" s="69"/>
      <c r="I87" s="23" t="s">
        <v>359</v>
      </c>
      <c r="J87" s="66" t="s">
        <v>19</v>
      </c>
      <c r="K87" s="66"/>
      <c r="L87" s="66"/>
      <c r="M87" s="24" t="s">
        <v>85</v>
      </c>
      <c r="N87" s="66" t="s">
        <v>86</v>
      </c>
      <c r="O87" s="66"/>
      <c r="P87" s="66" t="s">
        <v>17</v>
      </c>
      <c r="Q87" s="66"/>
      <c r="R87" s="68">
        <f>R88</f>
        <v>30000</v>
      </c>
      <c r="S87" s="68"/>
      <c r="T87" s="26">
        <f>T88</f>
        <v>10570</v>
      </c>
      <c r="U87" s="25">
        <f t="shared" si="0"/>
        <v>-19430</v>
      </c>
      <c r="V87" s="27">
        <f t="shared" si="2"/>
        <v>0.35233333333333333</v>
      </c>
    </row>
    <row r="88" spans="1:22" s="16" customFormat="1" ht="26.25" customHeight="1">
      <c r="A88" s="69" t="s">
        <v>88</v>
      </c>
      <c r="B88" s="69"/>
      <c r="C88" s="69"/>
      <c r="D88" s="69"/>
      <c r="E88" s="69"/>
      <c r="F88" s="69"/>
      <c r="G88" s="69"/>
      <c r="H88" s="69"/>
      <c r="I88" s="23" t="s">
        <v>359</v>
      </c>
      <c r="J88" s="66" t="s">
        <v>19</v>
      </c>
      <c r="K88" s="66"/>
      <c r="L88" s="66"/>
      <c r="M88" s="24" t="s">
        <v>85</v>
      </c>
      <c r="N88" s="66" t="s">
        <v>89</v>
      </c>
      <c r="O88" s="66"/>
      <c r="P88" s="66" t="s">
        <v>17</v>
      </c>
      <c r="Q88" s="66"/>
      <c r="R88" s="68">
        <f>R89</f>
        <v>30000</v>
      </c>
      <c r="S88" s="68"/>
      <c r="T88" s="26">
        <f>T89</f>
        <v>10570</v>
      </c>
      <c r="U88" s="25">
        <f t="shared" si="0"/>
        <v>-19430</v>
      </c>
      <c r="V88" s="27">
        <f t="shared" si="2"/>
        <v>0.35233333333333333</v>
      </c>
    </row>
    <row r="89" spans="1:22" s="16" customFormat="1" ht="30" customHeight="1">
      <c r="A89" s="56" t="s">
        <v>24</v>
      </c>
      <c r="B89" s="56"/>
      <c r="C89" s="56"/>
      <c r="D89" s="56"/>
      <c r="E89" s="56"/>
      <c r="F89" s="56"/>
      <c r="G89" s="56"/>
      <c r="H89" s="56"/>
      <c r="I89" s="28" t="s">
        <v>359</v>
      </c>
      <c r="J89" s="57" t="s">
        <v>19</v>
      </c>
      <c r="K89" s="57"/>
      <c r="L89" s="57"/>
      <c r="M89" s="29" t="s">
        <v>85</v>
      </c>
      <c r="N89" s="57" t="s">
        <v>89</v>
      </c>
      <c r="O89" s="57"/>
      <c r="P89" s="57" t="s">
        <v>25</v>
      </c>
      <c r="Q89" s="57"/>
      <c r="R89" s="59">
        <v>30000</v>
      </c>
      <c r="S89" s="59"/>
      <c r="T89" s="31">
        <v>10570</v>
      </c>
      <c r="U89" s="30">
        <f t="shared" si="0"/>
        <v>-19430</v>
      </c>
      <c r="V89" s="32">
        <f t="shared" si="2"/>
        <v>0.35233333333333333</v>
      </c>
    </row>
    <row r="90" spans="1:22" s="16" customFormat="1" ht="30" customHeight="1">
      <c r="A90" s="69" t="s">
        <v>309</v>
      </c>
      <c r="B90" s="69"/>
      <c r="C90" s="69"/>
      <c r="D90" s="69"/>
      <c r="E90" s="69"/>
      <c r="F90" s="69"/>
      <c r="G90" s="69"/>
      <c r="H90" s="69"/>
      <c r="I90" s="23" t="s">
        <v>359</v>
      </c>
      <c r="J90" s="66" t="s">
        <v>19</v>
      </c>
      <c r="K90" s="66"/>
      <c r="L90" s="66"/>
      <c r="M90" s="24" t="s">
        <v>85</v>
      </c>
      <c r="N90" s="66" t="s">
        <v>92</v>
      </c>
      <c r="O90" s="66"/>
      <c r="P90" s="66" t="s">
        <v>17</v>
      </c>
      <c r="Q90" s="66"/>
      <c r="R90" s="68">
        <f>R91</f>
        <v>35000</v>
      </c>
      <c r="S90" s="68"/>
      <c r="T90" s="26">
        <f>T91</f>
        <v>21207.04</v>
      </c>
      <c r="U90" s="25">
        <f t="shared" si="0"/>
        <v>-13792.96</v>
      </c>
      <c r="V90" s="27">
        <f t="shared" si="2"/>
        <v>0.6059154285714285</v>
      </c>
    </row>
    <row r="91" spans="1:22" s="16" customFormat="1" ht="24" customHeight="1">
      <c r="A91" s="69" t="s">
        <v>75</v>
      </c>
      <c r="B91" s="69"/>
      <c r="C91" s="69"/>
      <c r="D91" s="69"/>
      <c r="E91" s="69"/>
      <c r="F91" s="69"/>
      <c r="G91" s="69"/>
      <c r="H91" s="69"/>
      <c r="I91" s="23" t="s">
        <v>359</v>
      </c>
      <c r="J91" s="66" t="s">
        <v>19</v>
      </c>
      <c r="K91" s="66"/>
      <c r="L91" s="66"/>
      <c r="M91" s="24" t="s">
        <v>85</v>
      </c>
      <c r="N91" s="66" t="s">
        <v>94</v>
      </c>
      <c r="O91" s="66"/>
      <c r="P91" s="66" t="s">
        <v>17</v>
      </c>
      <c r="Q91" s="66"/>
      <c r="R91" s="68">
        <f>R92</f>
        <v>35000</v>
      </c>
      <c r="S91" s="68"/>
      <c r="T91" s="26">
        <f>T92</f>
        <v>21207.04</v>
      </c>
      <c r="U91" s="25">
        <f aca="true" t="shared" si="3" ref="U91:U169">T91-R91</f>
        <v>-13792.96</v>
      </c>
      <c r="V91" s="27">
        <f t="shared" si="2"/>
        <v>0.6059154285714285</v>
      </c>
    </row>
    <row r="92" spans="1:22" s="16" customFormat="1" ht="22.5" customHeight="1">
      <c r="A92" s="56" t="s">
        <v>24</v>
      </c>
      <c r="B92" s="56"/>
      <c r="C92" s="56"/>
      <c r="D92" s="56"/>
      <c r="E92" s="56"/>
      <c r="F92" s="56"/>
      <c r="G92" s="56"/>
      <c r="H92" s="56"/>
      <c r="I92" s="28" t="s">
        <v>359</v>
      </c>
      <c r="J92" s="57" t="s">
        <v>19</v>
      </c>
      <c r="K92" s="57"/>
      <c r="L92" s="57"/>
      <c r="M92" s="29" t="s">
        <v>85</v>
      </c>
      <c r="N92" s="57" t="s">
        <v>94</v>
      </c>
      <c r="O92" s="57"/>
      <c r="P92" s="57" t="s">
        <v>25</v>
      </c>
      <c r="Q92" s="57"/>
      <c r="R92" s="59">
        <v>35000</v>
      </c>
      <c r="S92" s="59"/>
      <c r="T92" s="31">
        <v>21207.04</v>
      </c>
      <c r="U92" s="30">
        <f t="shared" si="3"/>
        <v>-13792.96</v>
      </c>
      <c r="V92" s="32">
        <f t="shared" si="2"/>
        <v>0.6059154285714285</v>
      </c>
    </row>
    <row r="93" spans="1:22" s="16" customFormat="1" ht="27.75" customHeight="1">
      <c r="A93" s="69" t="s">
        <v>58</v>
      </c>
      <c r="B93" s="69"/>
      <c r="C93" s="69"/>
      <c r="D93" s="69"/>
      <c r="E93" s="69"/>
      <c r="F93" s="69"/>
      <c r="G93" s="69"/>
      <c r="H93" s="69"/>
      <c r="I93" s="23" t="s">
        <v>359</v>
      </c>
      <c r="J93" s="66" t="s">
        <v>19</v>
      </c>
      <c r="K93" s="66"/>
      <c r="L93" s="66"/>
      <c r="M93" s="24" t="s">
        <v>85</v>
      </c>
      <c r="N93" s="66">
        <v>2000070700</v>
      </c>
      <c r="O93" s="66"/>
      <c r="P93" s="66">
        <v>0</v>
      </c>
      <c r="Q93" s="66"/>
      <c r="R93" s="68">
        <f>R94</f>
        <v>0</v>
      </c>
      <c r="S93" s="68"/>
      <c r="T93" s="26">
        <f>T94</f>
        <v>0</v>
      </c>
      <c r="U93" s="25">
        <f>T93-R93</f>
        <v>0</v>
      </c>
      <c r="V93" s="27" t="e">
        <f>T93/R93</f>
        <v>#DIV/0!</v>
      </c>
    </row>
    <row r="94" spans="1:22" s="33" customFormat="1" ht="30" customHeight="1">
      <c r="A94" s="56" t="s">
        <v>24</v>
      </c>
      <c r="B94" s="56"/>
      <c r="C94" s="56"/>
      <c r="D94" s="56"/>
      <c r="E94" s="56"/>
      <c r="F94" s="56"/>
      <c r="G94" s="56"/>
      <c r="H94" s="56"/>
      <c r="I94" s="28" t="s">
        <v>359</v>
      </c>
      <c r="J94" s="57" t="s">
        <v>19</v>
      </c>
      <c r="K94" s="57"/>
      <c r="L94" s="57"/>
      <c r="M94" s="29" t="s">
        <v>85</v>
      </c>
      <c r="N94" s="57">
        <v>2000070700</v>
      </c>
      <c r="O94" s="57"/>
      <c r="P94" s="57">
        <v>240</v>
      </c>
      <c r="Q94" s="57"/>
      <c r="R94" s="59">
        <v>0</v>
      </c>
      <c r="S94" s="59"/>
      <c r="T94" s="31">
        <v>0</v>
      </c>
      <c r="U94" s="30">
        <f>T94-R94</f>
        <v>0</v>
      </c>
      <c r="V94" s="32" t="e">
        <f>T94/R94</f>
        <v>#DIV/0!</v>
      </c>
    </row>
    <row r="95" spans="1:22" s="16" customFormat="1" ht="20.25" customHeight="1">
      <c r="A95" s="77" t="s">
        <v>76</v>
      </c>
      <c r="B95" s="77"/>
      <c r="C95" s="77"/>
      <c r="D95" s="77"/>
      <c r="E95" s="77"/>
      <c r="F95" s="77"/>
      <c r="G95" s="77"/>
      <c r="H95" s="77"/>
      <c r="I95" s="22" t="s">
        <v>359</v>
      </c>
      <c r="J95" s="61" t="s">
        <v>29</v>
      </c>
      <c r="K95" s="61"/>
      <c r="L95" s="61"/>
      <c r="M95" s="18" t="s">
        <v>15</v>
      </c>
      <c r="N95" s="61" t="s">
        <v>16</v>
      </c>
      <c r="O95" s="61"/>
      <c r="P95" s="61" t="s">
        <v>17</v>
      </c>
      <c r="Q95" s="61"/>
      <c r="R95" s="78">
        <f>R96+R99+R107</f>
        <v>37452550.07</v>
      </c>
      <c r="S95" s="78"/>
      <c r="T95" s="19">
        <f>T96+T99+T107</f>
        <v>13377708.06</v>
      </c>
      <c r="U95" s="20">
        <f t="shared" si="3"/>
        <v>-24074842.009999998</v>
      </c>
      <c r="V95" s="21">
        <f t="shared" si="2"/>
        <v>0.3571908464175775</v>
      </c>
    </row>
    <row r="96" spans="1:22" s="16" customFormat="1" ht="18.75" customHeight="1">
      <c r="A96" s="77" t="s">
        <v>82</v>
      </c>
      <c r="B96" s="77"/>
      <c r="C96" s="77"/>
      <c r="D96" s="77"/>
      <c r="E96" s="77"/>
      <c r="F96" s="77"/>
      <c r="G96" s="77"/>
      <c r="H96" s="77"/>
      <c r="I96" s="22" t="s">
        <v>359</v>
      </c>
      <c r="J96" s="61" t="s">
        <v>29</v>
      </c>
      <c r="K96" s="61"/>
      <c r="L96" s="61"/>
      <c r="M96" s="18" t="s">
        <v>45</v>
      </c>
      <c r="N96" s="61" t="s">
        <v>16</v>
      </c>
      <c r="O96" s="61"/>
      <c r="P96" s="61" t="s">
        <v>17</v>
      </c>
      <c r="Q96" s="61"/>
      <c r="R96" s="78">
        <f>R97</f>
        <v>2428500</v>
      </c>
      <c r="S96" s="78"/>
      <c r="T96" s="19">
        <f>T97</f>
        <v>0</v>
      </c>
      <c r="U96" s="20">
        <f t="shared" si="3"/>
        <v>-2428500</v>
      </c>
      <c r="V96" s="21">
        <f t="shared" si="2"/>
        <v>0</v>
      </c>
    </row>
    <row r="97" spans="1:22" s="16" customFormat="1" ht="38.25" customHeight="1">
      <c r="A97" s="69" t="s">
        <v>83</v>
      </c>
      <c r="B97" s="69"/>
      <c r="C97" s="69"/>
      <c r="D97" s="69"/>
      <c r="E97" s="69"/>
      <c r="F97" s="69"/>
      <c r="G97" s="69"/>
      <c r="H97" s="69"/>
      <c r="I97" s="23" t="s">
        <v>359</v>
      </c>
      <c r="J97" s="66" t="s">
        <v>29</v>
      </c>
      <c r="K97" s="66"/>
      <c r="L97" s="66"/>
      <c r="M97" s="24" t="s">
        <v>45</v>
      </c>
      <c r="N97" s="66" t="s">
        <v>97</v>
      </c>
      <c r="O97" s="66"/>
      <c r="P97" s="66" t="s">
        <v>17</v>
      </c>
      <c r="Q97" s="66"/>
      <c r="R97" s="68">
        <f>R98</f>
        <v>2428500</v>
      </c>
      <c r="S97" s="68"/>
      <c r="T97" s="26">
        <f>T98</f>
        <v>0</v>
      </c>
      <c r="U97" s="25">
        <f t="shared" si="3"/>
        <v>-2428500</v>
      </c>
      <c r="V97" s="27">
        <f t="shared" si="2"/>
        <v>0</v>
      </c>
    </row>
    <row r="98" spans="1:22" s="16" customFormat="1" ht="30.75" customHeight="1">
      <c r="A98" s="56" t="s">
        <v>24</v>
      </c>
      <c r="B98" s="56"/>
      <c r="C98" s="56"/>
      <c r="D98" s="56"/>
      <c r="E98" s="56"/>
      <c r="F98" s="56"/>
      <c r="G98" s="56"/>
      <c r="H98" s="56"/>
      <c r="I98" s="28" t="s">
        <v>359</v>
      </c>
      <c r="J98" s="57" t="s">
        <v>29</v>
      </c>
      <c r="K98" s="57"/>
      <c r="L98" s="57"/>
      <c r="M98" s="29" t="s">
        <v>45</v>
      </c>
      <c r="N98" s="57" t="s">
        <v>97</v>
      </c>
      <c r="O98" s="57"/>
      <c r="P98" s="57" t="s">
        <v>25</v>
      </c>
      <c r="Q98" s="57"/>
      <c r="R98" s="59">
        <v>2428500</v>
      </c>
      <c r="S98" s="59"/>
      <c r="T98" s="31">
        <v>0</v>
      </c>
      <c r="U98" s="30">
        <f t="shared" si="3"/>
        <v>-2428500</v>
      </c>
      <c r="V98" s="32">
        <f t="shared" si="2"/>
        <v>0</v>
      </c>
    </row>
    <row r="99" spans="1:22" s="33" customFormat="1" ht="19.5" customHeight="1">
      <c r="A99" s="77" t="s">
        <v>87</v>
      </c>
      <c r="B99" s="77"/>
      <c r="C99" s="77"/>
      <c r="D99" s="77"/>
      <c r="E99" s="77"/>
      <c r="F99" s="77"/>
      <c r="G99" s="77"/>
      <c r="H99" s="77"/>
      <c r="I99" s="22" t="s">
        <v>359</v>
      </c>
      <c r="J99" s="61" t="s">
        <v>29</v>
      </c>
      <c r="K99" s="61"/>
      <c r="L99" s="61"/>
      <c r="M99" s="18" t="s">
        <v>98</v>
      </c>
      <c r="N99" s="61" t="s">
        <v>16</v>
      </c>
      <c r="O99" s="61"/>
      <c r="P99" s="61" t="s">
        <v>17</v>
      </c>
      <c r="Q99" s="61"/>
      <c r="R99" s="78">
        <f>R100+R104</f>
        <v>12195000</v>
      </c>
      <c r="S99" s="78"/>
      <c r="T99" s="19">
        <f>T100+T104</f>
        <v>120000</v>
      </c>
      <c r="U99" s="20">
        <f t="shared" si="3"/>
        <v>-12075000</v>
      </c>
      <c r="V99" s="21">
        <f t="shared" si="2"/>
        <v>0.00984009840098401</v>
      </c>
    </row>
    <row r="100" spans="1:22" s="16" customFormat="1" ht="28.5" customHeight="1">
      <c r="A100" s="69" t="s">
        <v>308</v>
      </c>
      <c r="B100" s="69"/>
      <c r="C100" s="69"/>
      <c r="D100" s="69"/>
      <c r="E100" s="69"/>
      <c r="F100" s="69"/>
      <c r="G100" s="69"/>
      <c r="H100" s="69"/>
      <c r="I100" s="23" t="s">
        <v>359</v>
      </c>
      <c r="J100" s="66" t="s">
        <v>29</v>
      </c>
      <c r="K100" s="66"/>
      <c r="L100" s="66"/>
      <c r="M100" s="24" t="s">
        <v>98</v>
      </c>
      <c r="N100" s="66" t="s">
        <v>100</v>
      </c>
      <c r="O100" s="66"/>
      <c r="P100" s="66" t="s">
        <v>17</v>
      </c>
      <c r="Q100" s="66"/>
      <c r="R100" s="68">
        <f>R101</f>
        <v>11800000</v>
      </c>
      <c r="S100" s="68"/>
      <c r="T100" s="26">
        <f>T101</f>
        <v>0</v>
      </c>
      <c r="U100" s="25">
        <f t="shared" si="3"/>
        <v>-11800000</v>
      </c>
      <c r="V100" s="27">
        <f t="shared" si="2"/>
        <v>0</v>
      </c>
    </row>
    <row r="101" spans="1:22" s="16" customFormat="1" ht="22.5" customHeight="1">
      <c r="A101" s="69" t="s">
        <v>90</v>
      </c>
      <c r="B101" s="69"/>
      <c r="C101" s="69"/>
      <c r="D101" s="69"/>
      <c r="E101" s="69"/>
      <c r="F101" s="69"/>
      <c r="G101" s="69"/>
      <c r="H101" s="69"/>
      <c r="I101" s="23" t="s">
        <v>359</v>
      </c>
      <c r="J101" s="66" t="s">
        <v>29</v>
      </c>
      <c r="K101" s="66"/>
      <c r="L101" s="66"/>
      <c r="M101" s="24" t="s">
        <v>98</v>
      </c>
      <c r="N101" s="66" t="s">
        <v>101</v>
      </c>
      <c r="O101" s="66"/>
      <c r="P101" s="66" t="s">
        <v>17</v>
      </c>
      <c r="Q101" s="66"/>
      <c r="R101" s="68">
        <f>R102</f>
        <v>11800000</v>
      </c>
      <c r="S101" s="68"/>
      <c r="T101" s="26">
        <f>T102</f>
        <v>0</v>
      </c>
      <c r="U101" s="25">
        <f t="shared" si="3"/>
        <v>-11800000</v>
      </c>
      <c r="V101" s="27">
        <f t="shared" si="2"/>
        <v>0</v>
      </c>
    </row>
    <row r="102" spans="1:22" s="33" customFormat="1" ht="24.75" customHeight="1">
      <c r="A102" s="69" t="s">
        <v>91</v>
      </c>
      <c r="B102" s="69"/>
      <c r="C102" s="69"/>
      <c r="D102" s="69"/>
      <c r="E102" s="69"/>
      <c r="F102" s="69"/>
      <c r="G102" s="69"/>
      <c r="H102" s="69"/>
      <c r="I102" s="23" t="s">
        <v>359</v>
      </c>
      <c r="J102" s="66" t="s">
        <v>29</v>
      </c>
      <c r="K102" s="66"/>
      <c r="L102" s="66"/>
      <c r="M102" s="24" t="s">
        <v>98</v>
      </c>
      <c r="N102" s="66" t="s">
        <v>103</v>
      </c>
      <c r="O102" s="66"/>
      <c r="P102" s="66" t="s">
        <v>17</v>
      </c>
      <c r="Q102" s="66"/>
      <c r="R102" s="68">
        <f>R103</f>
        <v>11800000</v>
      </c>
      <c r="S102" s="68"/>
      <c r="T102" s="26">
        <f>T103</f>
        <v>0</v>
      </c>
      <c r="U102" s="25">
        <f t="shared" si="3"/>
        <v>-11800000</v>
      </c>
      <c r="V102" s="27">
        <f t="shared" si="2"/>
        <v>0</v>
      </c>
    </row>
    <row r="103" spans="1:22" s="16" customFormat="1" ht="17.25" customHeight="1">
      <c r="A103" s="56" t="s">
        <v>93</v>
      </c>
      <c r="B103" s="56"/>
      <c r="C103" s="56"/>
      <c r="D103" s="56"/>
      <c r="E103" s="56"/>
      <c r="F103" s="56"/>
      <c r="G103" s="56"/>
      <c r="H103" s="56"/>
      <c r="I103" s="28" t="s">
        <v>359</v>
      </c>
      <c r="J103" s="57" t="s">
        <v>29</v>
      </c>
      <c r="K103" s="57"/>
      <c r="L103" s="57"/>
      <c r="M103" s="29" t="s">
        <v>98</v>
      </c>
      <c r="N103" s="57" t="s">
        <v>103</v>
      </c>
      <c r="O103" s="57"/>
      <c r="P103" s="57" t="s">
        <v>105</v>
      </c>
      <c r="Q103" s="57"/>
      <c r="R103" s="59">
        <v>11800000</v>
      </c>
      <c r="S103" s="59"/>
      <c r="T103" s="31">
        <v>0</v>
      </c>
      <c r="U103" s="30">
        <f t="shared" si="3"/>
        <v>-11800000</v>
      </c>
      <c r="V103" s="32">
        <f t="shared" si="2"/>
        <v>0</v>
      </c>
    </row>
    <row r="104" spans="1:22" s="16" customFormat="1" ht="29.25" customHeight="1">
      <c r="A104" s="69" t="s">
        <v>106</v>
      </c>
      <c r="B104" s="69"/>
      <c r="C104" s="69"/>
      <c r="D104" s="69"/>
      <c r="E104" s="69"/>
      <c r="F104" s="69"/>
      <c r="G104" s="69"/>
      <c r="H104" s="69"/>
      <c r="I104" s="23" t="s">
        <v>359</v>
      </c>
      <c r="J104" s="66" t="s">
        <v>29</v>
      </c>
      <c r="K104" s="66"/>
      <c r="L104" s="66"/>
      <c r="M104" s="24" t="s">
        <v>98</v>
      </c>
      <c r="N104" s="66" t="s">
        <v>107</v>
      </c>
      <c r="O104" s="66"/>
      <c r="P104" s="66" t="s">
        <v>17</v>
      </c>
      <c r="Q104" s="66"/>
      <c r="R104" s="68">
        <f>R105+R106</f>
        <v>395000</v>
      </c>
      <c r="S104" s="68"/>
      <c r="T104" s="26">
        <f>T106</f>
        <v>120000</v>
      </c>
      <c r="U104" s="25">
        <f t="shared" si="3"/>
        <v>-275000</v>
      </c>
      <c r="V104" s="27">
        <f t="shared" si="2"/>
        <v>0.3037974683544304</v>
      </c>
    </row>
    <row r="105" spans="1:22" s="16" customFormat="1" ht="24.75" customHeight="1">
      <c r="A105" s="56" t="s">
        <v>24</v>
      </c>
      <c r="B105" s="56"/>
      <c r="C105" s="56"/>
      <c r="D105" s="56"/>
      <c r="E105" s="56"/>
      <c r="F105" s="56"/>
      <c r="G105" s="56"/>
      <c r="H105" s="56"/>
      <c r="I105" s="28" t="s">
        <v>359</v>
      </c>
      <c r="J105" s="57" t="s">
        <v>29</v>
      </c>
      <c r="K105" s="57"/>
      <c r="L105" s="57"/>
      <c r="M105" s="29" t="s">
        <v>98</v>
      </c>
      <c r="N105" s="57" t="s">
        <v>107</v>
      </c>
      <c r="O105" s="57"/>
      <c r="P105" s="57">
        <v>240</v>
      </c>
      <c r="Q105" s="57"/>
      <c r="R105" s="59">
        <v>245000</v>
      </c>
      <c r="S105" s="59"/>
      <c r="T105" s="26">
        <v>0</v>
      </c>
      <c r="U105" s="25"/>
      <c r="V105" s="27"/>
    </row>
    <row r="106" spans="1:29" s="16" customFormat="1" ht="19.5" customHeight="1">
      <c r="A106" s="56" t="s">
        <v>81</v>
      </c>
      <c r="B106" s="56"/>
      <c r="C106" s="56"/>
      <c r="D106" s="56"/>
      <c r="E106" s="56"/>
      <c r="F106" s="56"/>
      <c r="G106" s="56"/>
      <c r="H106" s="56"/>
      <c r="I106" s="28" t="s">
        <v>359</v>
      </c>
      <c r="J106" s="57" t="s">
        <v>29</v>
      </c>
      <c r="K106" s="57"/>
      <c r="L106" s="57"/>
      <c r="M106" s="29" t="s">
        <v>98</v>
      </c>
      <c r="N106" s="57" t="s">
        <v>107</v>
      </c>
      <c r="O106" s="57"/>
      <c r="P106" s="57" t="s">
        <v>108</v>
      </c>
      <c r="Q106" s="57"/>
      <c r="R106" s="59">
        <v>150000</v>
      </c>
      <c r="S106" s="59"/>
      <c r="T106" s="31">
        <v>120000</v>
      </c>
      <c r="U106" s="30">
        <f t="shared" si="3"/>
        <v>-30000</v>
      </c>
      <c r="V106" s="32">
        <f t="shared" si="2"/>
        <v>0.8</v>
      </c>
      <c r="AC106" s="16" t="s">
        <v>295</v>
      </c>
    </row>
    <row r="107" spans="1:28" s="33" customFormat="1" ht="17.25" customHeight="1">
      <c r="A107" s="77" t="s">
        <v>95</v>
      </c>
      <c r="B107" s="77"/>
      <c r="C107" s="77"/>
      <c r="D107" s="77"/>
      <c r="E107" s="77"/>
      <c r="F107" s="77"/>
      <c r="G107" s="77"/>
      <c r="H107" s="77"/>
      <c r="I107" s="22" t="s">
        <v>359</v>
      </c>
      <c r="J107" s="61" t="s">
        <v>29</v>
      </c>
      <c r="K107" s="61"/>
      <c r="L107" s="61"/>
      <c r="M107" s="18" t="s">
        <v>110</v>
      </c>
      <c r="N107" s="61" t="s">
        <v>16</v>
      </c>
      <c r="O107" s="61"/>
      <c r="P107" s="61" t="s">
        <v>17</v>
      </c>
      <c r="Q107" s="61"/>
      <c r="R107" s="78">
        <f>R108+R121+R126</f>
        <v>22829050.07</v>
      </c>
      <c r="S107" s="78"/>
      <c r="T107" s="19">
        <f>T108+T121+T126</f>
        <v>13257708.06</v>
      </c>
      <c r="U107" s="20">
        <f t="shared" si="3"/>
        <v>-9571342.01</v>
      </c>
      <c r="V107" s="21">
        <f t="shared" si="2"/>
        <v>0.5807384897465425</v>
      </c>
      <c r="AB107" s="33" t="s">
        <v>295</v>
      </c>
    </row>
    <row r="108" spans="1:22" s="16" customFormat="1" ht="28.5" customHeight="1">
      <c r="A108" s="69" t="s">
        <v>308</v>
      </c>
      <c r="B108" s="69"/>
      <c r="C108" s="69"/>
      <c r="D108" s="69"/>
      <c r="E108" s="69"/>
      <c r="F108" s="69"/>
      <c r="G108" s="69"/>
      <c r="H108" s="69"/>
      <c r="I108" s="23" t="s">
        <v>359</v>
      </c>
      <c r="J108" s="66" t="s">
        <v>29</v>
      </c>
      <c r="K108" s="66"/>
      <c r="L108" s="66"/>
      <c r="M108" s="24" t="s">
        <v>110</v>
      </c>
      <c r="N108" s="66" t="s">
        <v>100</v>
      </c>
      <c r="O108" s="66"/>
      <c r="P108" s="66" t="s">
        <v>17</v>
      </c>
      <c r="Q108" s="66"/>
      <c r="R108" s="68">
        <f>R109+R115+R118</f>
        <v>11205629.66</v>
      </c>
      <c r="S108" s="68"/>
      <c r="T108" s="34">
        <f>T109+T115+T118</f>
        <v>2763074.65</v>
      </c>
      <c r="U108" s="34">
        <f>U109+U115+U118</f>
        <v>-8442555.01</v>
      </c>
      <c r="V108" s="27">
        <f t="shared" si="2"/>
        <v>0.24657915117997928</v>
      </c>
    </row>
    <row r="109" spans="1:22" s="33" customFormat="1" ht="27.75" customHeight="1">
      <c r="A109" s="69" t="s">
        <v>111</v>
      </c>
      <c r="B109" s="69"/>
      <c r="C109" s="69"/>
      <c r="D109" s="69"/>
      <c r="E109" s="69"/>
      <c r="F109" s="69"/>
      <c r="G109" s="69"/>
      <c r="H109" s="69"/>
      <c r="I109" s="23" t="s">
        <v>359</v>
      </c>
      <c r="J109" s="66" t="s">
        <v>29</v>
      </c>
      <c r="K109" s="66"/>
      <c r="L109" s="66"/>
      <c r="M109" s="24" t="s">
        <v>110</v>
      </c>
      <c r="N109" s="66" t="s">
        <v>112</v>
      </c>
      <c r="O109" s="66"/>
      <c r="P109" s="66" t="s">
        <v>17</v>
      </c>
      <c r="Q109" s="66"/>
      <c r="R109" s="68">
        <f>R112+R110</f>
        <v>10935629.66</v>
      </c>
      <c r="S109" s="68"/>
      <c r="T109" s="26">
        <f>T112+T110</f>
        <v>2763074.65</v>
      </c>
      <c r="U109" s="25">
        <f t="shared" si="3"/>
        <v>-8172555.01</v>
      </c>
      <c r="V109" s="27">
        <f t="shared" si="2"/>
        <v>0.25266717472215494</v>
      </c>
    </row>
    <row r="110" spans="1:22" s="33" customFormat="1" ht="27.75" customHeight="1">
      <c r="A110" s="63" t="s">
        <v>362</v>
      </c>
      <c r="B110" s="64"/>
      <c r="C110" s="64"/>
      <c r="D110" s="64"/>
      <c r="E110" s="64"/>
      <c r="F110" s="64"/>
      <c r="G110" s="64"/>
      <c r="H110" s="65"/>
      <c r="I110" s="23" t="s">
        <v>359</v>
      </c>
      <c r="J110" s="66" t="s">
        <v>29</v>
      </c>
      <c r="K110" s="66"/>
      <c r="L110" s="66"/>
      <c r="M110" s="24" t="s">
        <v>110</v>
      </c>
      <c r="N110" s="67" t="s">
        <v>361</v>
      </c>
      <c r="O110" s="67"/>
      <c r="P110" s="66" t="s">
        <v>17</v>
      </c>
      <c r="Q110" s="66"/>
      <c r="R110" s="68">
        <f>R111</f>
        <v>128333.34</v>
      </c>
      <c r="S110" s="68"/>
      <c r="T110" s="26">
        <f>T111</f>
        <v>0</v>
      </c>
      <c r="U110" s="25">
        <f t="shared" si="3"/>
        <v>-128333.34</v>
      </c>
      <c r="V110" s="27">
        <f t="shared" si="2"/>
        <v>0</v>
      </c>
    </row>
    <row r="111" spans="1:22" s="33" customFormat="1" ht="27.75" customHeight="1">
      <c r="A111" s="56" t="s">
        <v>24</v>
      </c>
      <c r="B111" s="56"/>
      <c r="C111" s="56"/>
      <c r="D111" s="56"/>
      <c r="E111" s="56"/>
      <c r="F111" s="56"/>
      <c r="G111" s="56"/>
      <c r="H111" s="56"/>
      <c r="I111" s="28" t="s">
        <v>359</v>
      </c>
      <c r="J111" s="57" t="s">
        <v>29</v>
      </c>
      <c r="K111" s="57"/>
      <c r="L111" s="57"/>
      <c r="M111" s="29" t="s">
        <v>110</v>
      </c>
      <c r="N111" s="58" t="s">
        <v>361</v>
      </c>
      <c r="O111" s="58"/>
      <c r="P111" s="57">
        <v>240</v>
      </c>
      <c r="Q111" s="57"/>
      <c r="R111" s="59">
        <v>128333.34</v>
      </c>
      <c r="S111" s="59"/>
      <c r="T111" s="26">
        <v>0</v>
      </c>
      <c r="U111" s="25">
        <f t="shared" si="3"/>
        <v>-128333.34</v>
      </c>
      <c r="V111" s="27">
        <f t="shared" si="2"/>
        <v>0</v>
      </c>
    </row>
    <row r="112" spans="1:22" s="16" customFormat="1" ht="18.75" customHeight="1">
      <c r="A112" s="69" t="s">
        <v>96</v>
      </c>
      <c r="B112" s="69"/>
      <c r="C112" s="69"/>
      <c r="D112" s="69"/>
      <c r="E112" s="69"/>
      <c r="F112" s="69"/>
      <c r="G112" s="69"/>
      <c r="H112" s="69"/>
      <c r="I112" s="23" t="s">
        <v>359</v>
      </c>
      <c r="J112" s="66" t="s">
        <v>29</v>
      </c>
      <c r="K112" s="66"/>
      <c r="L112" s="66"/>
      <c r="M112" s="24" t="s">
        <v>110</v>
      </c>
      <c r="N112" s="66" t="s">
        <v>113</v>
      </c>
      <c r="O112" s="66"/>
      <c r="P112" s="66" t="s">
        <v>17</v>
      </c>
      <c r="Q112" s="66"/>
      <c r="R112" s="68">
        <f>R113+R114</f>
        <v>10807296.32</v>
      </c>
      <c r="S112" s="68"/>
      <c r="T112" s="26">
        <f>T113+T114</f>
        <v>2763074.65</v>
      </c>
      <c r="U112" s="25">
        <f t="shared" si="3"/>
        <v>-8044221.67</v>
      </c>
      <c r="V112" s="27">
        <f t="shared" si="2"/>
        <v>0.25566752018140276</v>
      </c>
    </row>
    <row r="113" spans="1:22" s="16" customFormat="1" ht="20.25" customHeight="1">
      <c r="A113" s="56" t="s">
        <v>20</v>
      </c>
      <c r="B113" s="56"/>
      <c r="C113" s="56"/>
      <c r="D113" s="56"/>
      <c r="E113" s="56"/>
      <c r="F113" s="56"/>
      <c r="G113" s="56"/>
      <c r="H113" s="56"/>
      <c r="I113" s="28" t="s">
        <v>359</v>
      </c>
      <c r="J113" s="57" t="s">
        <v>29</v>
      </c>
      <c r="K113" s="57"/>
      <c r="L113" s="57"/>
      <c r="M113" s="29" t="s">
        <v>110</v>
      </c>
      <c r="N113" s="57" t="s">
        <v>113</v>
      </c>
      <c r="O113" s="57"/>
      <c r="P113" s="57" t="s">
        <v>23</v>
      </c>
      <c r="Q113" s="57"/>
      <c r="R113" s="59">
        <v>8878296.32</v>
      </c>
      <c r="S113" s="59"/>
      <c r="T113" s="31">
        <v>2542374.65</v>
      </c>
      <c r="U113" s="30">
        <f t="shared" si="3"/>
        <v>-6335921.67</v>
      </c>
      <c r="V113" s="32">
        <f t="shared" si="2"/>
        <v>0.28635839111078465</v>
      </c>
    </row>
    <row r="114" spans="1:22" s="16" customFormat="1" ht="28.5" customHeight="1">
      <c r="A114" s="56" t="s">
        <v>24</v>
      </c>
      <c r="B114" s="56"/>
      <c r="C114" s="56"/>
      <c r="D114" s="56"/>
      <c r="E114" s="56"/>
      <c r="F114" s="56"/>
      <c r="G114" s="56"/>
      <c r="H114" s="56"/>
      <c r="I114" s="28" t="s">
        <v>359</v>
      </c>
      <c r="J114" s="57" t="s">
        <v>29</v>
      </c>
      <c r="K114" s="57"/>
      <c r="L114" s="57"/>
      <c r="M114" s="29" t="s">
        <v>110</v>
      </c>
      <c r="N114" s="57" t="s">
        <v>113</v>
      </c>
      <c r="O114" s="57"/>
      <c r="P114" s="57" t="s">
        <v>25</v>
      </c>
      <c r="Q114" s="57"/>
      <c r="R114" s="59">
        <v>1929000</v>
      </c>
      <c r="S114" s="59"/>
      <c r="T114" s="31">
        <v>220700</v>
      </c>
      <c r="U114" s="30">
        <f t="shared" si="3"/>
        <v>-1708300</v>
      </c>
      <c r="V114" s="32">
        <f t="shared" si="2"/>
        <v>0.1144116122343183</v>
      </c>
    </row>
    <row r="115" spans="1:22" s="33" customFormat="1" ht="24.75" customHeight="1">
      <c r="A115" s="63" t="s">
        <v>90</v>
      </c>
      <c r="B115" s="64"/>
      <c r="C115" s="64"/>
      <c r="D115" s="64"/>
      <c r="E115" s="64"/>
      <c r="F115" s="64"/>
      <c r="G115" s="64"/>
      <c r="H115" s="65"/>
      <c r="I115" s="23" t="s">
        <v>359</v>
      </c>
      <c r="J115" s="66" t="s">
        <v>29</v>
      </c>
      <c r="K115" s="66"/>
      <c r="L115" s="66"/>
      <c r="M115" s="24" t="s">
        <v>110</v>
      </c>
      <c r="N115" s="67" t="s">
        <v>101</v>
      </c>
      <c r="O115" s="67"/>
      <c r="P115" s="66" t="s">
        <v>17</v>
      </c>
      <c r="Q115" s="66"/>
      <c r="R115" s="68">
        <f>R116</f>
        <v>250000</v>
      </c>
      <c r="S115" s="68"/>
      <c r="T115" s="26">
        <f>T116</f>
        <v>0</v>
      </c>
      <c r="U115" s="25">
        <f t="shared" si="3"/>
        <v>-250000</v>
      </c>
      <c r="V115" s="32">
        <f t="shared" si="2"/>
        <v>0</v>
      </c>
    </row>
    <row r="116" spans="1:22" s="16" customFormat="1" ht="18.75" customHeight="1">
      <c r="A116" s="63" t="s">
        <v>321</v>
      </c>
      <c r="B116" s="64"/>
      <c r="C116" s="64"/>
      <c r="D116" s="64"/>
      <c r="E116" s="64"/>
      <c r="F116" s="64"/>
      <c r="G116" s="64"/>
      <c r="H116" s="65"/>
      <c r="I116" s="23" t="s">
        <v>359</v>
      </c>
      <c r="J116" s="66" t="s">
        <v>29</v>
      </c>
      <c r="K116" s="66"/>
      <c r="L116" s="66"/>
      <c r="M116" s="24" t="s">
        <v>110</v>
      </c>
      <c r="N116" s="67" t="s">
        <v>320</v>
      </c>
      <c r="O116" s="67"/>
      <c r="P116" s="66" t="s">
        <v>17</v>
      </c>
      <c r="Q116" s="66"/>
      <c r="R116" s="68">
        <f>R117</f>
        <v>250000</v>
      </c>
      <c r="S116" s="68"/>
      <c r="T116" s="26">
        <f>T117</f>
        <v>0</v>
      </c>
      <c r="U116" s="25">
        <f t="shared" si="3"/>
        <v>-250000</v>
      </c>
      <c r="V116" s="32">
        <f t="shared" si="2"/>
        <v>0</v>
      </c>
    </row>
    <row r="117" spans="1:22" s="33" customFormat="1" ht="24.75" customHeight="1">
      <c r="A117" s="56" t="s">
        <v>24</v>
      </c>
      <c r="B117" s="56"/>
      <c r="C117" s="56"/>
      <c r="D117" s="56"/>
      <c r="E117" s="56"/>
      <c r="F117" s="56"/>
      <c r="G117" s="56"/>
      <c r="H117" s="56"/>
      <c r="I117" s="28" t="s">
        <v>359</v>
      </c>
      <c r="J117" s="57" t="s">
        <v>29</v>
      </c>
      <c r="K117" s="57"/>
      <c r="L117" s="57"/>
      <c r="M117" s="29" t="s">
        <v>110</v>
      </c>
      <c r="N117" s="58" t="s">
        <v>320</v>
      </c>
      <c r="O117" s="58"/>
      <c r="P117" s="57">
        <v>240</v>
      </c>
      <c r="Q117" s="57"/>
      <c r="R117" s="59">
        <v>250000</v>
      </c>
      <c r="S117" s="59"/>
      <c r="T117" s="31">
        <v>0</v>
      </c>
      <c r="U117" s="30">
        <f t="shared" si="3"/>
        <v>-250000</v>
      </c>
      <c r="V117" s="32">
        <f t="shared" si="2"/>
        <v>0</v>
      </c>
    </row>
    <row r="118" spans="1:22" s="16" customFormat="1" ht="20.25" customHeight="1">
      <c r="A118" s="63" t="s">
        <v>325</v>
      </c>
      <c r="B118" s="64"/>
      <c r="C118" s="64"/>
      <c r="D118" s="64"/>
      <c r="E118" s="64"/>
      <c r="F118" s="64"/>
      <c r="G118" s="64"/>
      <c r="H118" s="65"/>
      <c r="I118" s="23" t="s">
        <v>359</v>
      </c>
      <c r="J118" s="66" t="s">
        <v>29</v>
      </c>
      <c r="K118" s="66"/>
      <c r="L118" s="66"/>
      <c r="M118" s="24" t="s">
        <v>110</v>
      </c>
      <c r="N118" s="67" t="s">
        <v>322</v>
      </c>
      <c r="O118" s="67"/>
      <c r="P118" s="66" t="s">
        <v>17</v>
      </c>
      <c r="Q118" s="66"/>
      <c r="R118" s="68">
        <f>R119</f>
        <v>20000</v>
      </c>
      <c r="S118" s="68"/>
      <c r="T118" s="26">
        <f>T119</f>
        <v>0</v>
      </c>
      <c r="U118" s="25">
        <f t="shared" si="3"/>
        <v>-20000</v>
      </c>
      <c r="V118" s="32">
        <f t="shared" si="2"/>
        <v>0</v>
      </c>
    </row>
    <row r="119" spans="1:22" s="33" customFormat="1" ht="21" customHeight="1">
      <c r="A119" s="63" t="s">
        <v>324</v>
      </c>
      <c r="B119" s="64"/>
      <c r="C119" s="64"/>
      <c r="D119" s="64"/>
      <c r="E119" s="64"/>
      <c r="F119" s="64"/>
      <c r="G119" s="64"/>
      <c r="H119" s="65"/>
      <c r="I119" s="23" t="s">
        <v>359</v>
      </c>
      <c r="J119" s="66" t="s">
        <v>29</v>
      </c>
      <c r="K119" s="66"/>
      <c r="L119" s="66"/>
      <c r="M119" s="24" t="s">
        <v>110</v>
      </c>
      <c r="N119" s="67" t="s">
        <v>323</v>
      </c>
      <c r="O119" s="67"/>
      <c r="P119" s="66" t="s">
        <v>17</v>
      </c>
      <c r="Q119" s="66"/>
      <c r="R119" s="68">
        <f>R120</f>
        <v>20000</v>
      </c>
      <c r="S119" s="68"/>
      <c r="T119" s="26">
        <f>T120</f>
        <v>0</v>
      </c>
      <c r="U119" s="25">
        <f t="shared" si="3"/>
        <v>-20000</v>
      </c>
      <c r="V119" s="32">
        <f t="shared" si="2"/>
        <v>0</v>
      </c>
    </row>
    <row r="120" spans="1:22" s="16" customFormat="1" ht="22.5" customHeight="1">
      <c r="A120" s="56" t="s">
        <v>24</v>
      </c>
      <c r="B120" s="56"/>
      <c r="C120" s="56"/>
      <c r="D120" s="56"/>
      <c r="E120" s="56"/>
      <c r="F120" s="56"/>
      <c r="G120" s="56"/>
      <c r="H120" s="56"/>
      <c r="I120" s="28" t="s">
        <v>359</v>
      </c>
      <c r="J120" s="57" t="s">
        <v>29</v>
      </c>
      <c r="K120" s="57"/>
      <c r="L120" s="57"/>
      <c r="M120" s="29" t="s">
        <v>110</v>
      </c>
      <c r="N120" s="58" t="s">
        <v>323</v>
      </c>
      <c r="O120" s="58"/>
      <c r="P120" s="57">
        <v>240</v>
      </c>
      <c r="Q120" s="57"/>
      <c r="R120" s="59">
        <v>20000</v>
      </c>
      <c r="S120" s="59"/>
      <c r="T120" s="31">
        <v>0</v>
      </c>
      <c r="U120" s="30">
        <f t="shared" si="3"/>
        <v>-20000</v>
      </c>
      <c r="V120" s="32">
        <f t="shared" si="2"/>
        <v>0</v>
      </c>
    </row>
    <row r="121" spans="1:30" s="16" customFormat="1" ht="24" customHeight="1">
      <c r="A121" s="69" t="s">
        <v>326</v>
      </c>
      <c r="B121" s="69"/>
      <c r="C121" s="69"/>
      <c r="D121" s="69"/>
      <c r="E121" s="69"/>
      <c r="F121" s="69"/>
      <c r="G121" s="69"/>
      <c r="H121" s="69"/>
      <c r="I121" s="23" t="s">
        <v>359</v>
      </c>
      <c r="J121" s="66" t="s">
        <v>29</v>
      </c>
      <c r="K121" s="66"/>
      <c r="L121" s="66"/>
      <c r="M121" s="24" t="s">
        <v>110</v>
      </c>
      <c r="N121" s="66" t="s">
        <v>115</v>
      </c>
      <c r="O121" s="66"/>
      <c r="P121" s="66" t="s">
        <v>17</v>
      </c>
      <c r="Q121" s="66"/>
      <c r="R121" s="68">
        <f>R124+R122</f>
        <v>10494633.41</v>
      </c>
      <c r="S121" s="68"/>
      <c r="T121" s="34">
        <f>T124+T122</f>
        <v>10494633.41</v>
      </c>
      <c r="U121" s="30">
        <f t="shared" si="3"/>
        <v>0</v>
      </c>
      <c r="V121" s="27">
        <f t="shared" si="2"/>
        <v>1</v>
      </c>
      <c r="AD121" s="16" t="s">
        <v>295</v>
      </c>
    </row>
    <row r="122" spans="1:28" s="16" customFormat="1" ht="31.5" customHeight="1">
      <c r="A122" s="63" t="s">
        <v>99</v>
      </c>
      <c r="B122" s="64"/>
      <c r="C122" s="64"/>
      <c r="D122" s="64"/>
      <c r="E122" s="64"/>
      <c r="F122" s="64"/>
      <c r="G122" s="64"/>
      <c r="H122" s="65"/>
      <c r="I122" s="23" t="s">
        <v>359</v>
      </c>
      <c r="J122" s="66" t="s">
        <v>29</v>
      </c>
      <c r="K122" s="66"/>
      <c r="L122" s="66"/>
      <c r="M122" s="24" t="s">
        <v>110</v>
      </c>
      <c r="N122" s="66">
        <v>1200043240</v>
      </c>
      <c r="O122" s="66"/>
      <c r="P122" s="66" t="s">
        <v>17</v>
      </c>
      <c r="Q122" s="66"/>
      <c r="R122" s="68">
        <f>R123</f>
        <v>10194633.41</v>
      </c>
      <c r="S122" s="68"/>
      <c r="T122" s="26">
        <f>T123</f>
        <v>10194633.41</v>
      </c>
      <c r="U122" s="25">
        <f t="shared" si="3"/>
        <v>0</v>
      </c>
      <c r="V122" s="27">
        <f t="shared" si="2"/>
        <v>1</v>
      </c>
      <c r="AB122" s="16" t="s">
        <v>295</v>
      </c>
    </row>
    <row r="123" spans="1:22" s="16" customFormat="1" ht="25.5" customHeight="1">
      <c r="A123" s="56" t="s">
        <v>117</v>
      </c>
      <c r="B123" s="56"/>
      <c r="C123" s="56"/>
      <c r="D123" s="56"/>
      <c r="E123" s="56"/>
      <c r="F123" s="56"/>
      <c r="G123" s="56"/>
      <c r="H123" s="56"/>
      <c r="I123" s="28" t="s">
        <v>359</v>
      </c>
      <c r="J123" s="57" t="s">
        <v>29</v>
      </c>
      <c r="K123" s="57"/>
      <c r="L123" s="57"/>
      <c r="M123" s="29" t="s">
        <v>110</v>
      </c>
      <c r="N123" s="57">
        <v>1200043240</v>
      </c>
      <c r="O123" s="57"/>
      <c r="P123" s="57" t="s">
        <v>118</v>
      </c>
      <c r="Q123" s="57"/>
      <c r="R123" s="59">
        <v>10194633.41</v>
      </c>
      <c r="S123" s="59"/>
      <c r="T123" s="31">
        <v>10194633.41</v>
      </c>
      <c r="U123" s="30">
        <f t="shared" si="3"/>
        <v>0</v>
      </c>
      <c r="V123" s="27">
        <f t="shared" si="2"/>
        <v>1</v>
      </c>
    </row>
    <row r="124" spans="1:28" s="16" customFormat="1" ht="27.75" customHeight="1">
      <c r="A124" s="69" t="s">
        <v>102</v>
      </c>
      <c r="B124" s="69"/>
      <c r="C124" s="69"/>
      <c r="D124" s="69"/>
      <c r="E124" s="69"/>
      <c r="F124" s="69"/>
      <c r="G124" s="69"/>
      <c r="H124" s="69"/>
      <c r="I124" s="23" t="s">
        <v>359</v>
      </c>
      <c r="J124" s="66" t="s">
        <v>29</v>
      </c>
      <c r="K124" s="66"/>
      <c r="L124" s="66"/>
      <c r="M124" s="24" t="s">
        <v>110</v>
      </c>
      <c r="N124" s="66" t="s">
        <v>116</v>
      </c>
      <c r="O124" s="66"/>
      <c r="P124" s="66" t="s">
        <v>17</v>
      </c>
      <c r="Q124" s="66"/>
      <c r="R124" s="68">
        <f>R125</f>
        <v>300000</v>
      </c>
      <c r="S124" s="68"/>
      <c r="T124" s="26">
        <f>T125</f>
        <v>300000</v>
      </c>
      <c r="U124" s="25">
        <f t="shared" si="3"/>
        <v>0</v>
      </c>
      <c r="V124" s="27">
        <f t="shared" si="2"/>
        <v>1</v>
      </c>
      <c r="AB124" s="16" t="s">
        <v>295</v>
      </c>
    </row>
    <row r="125" spans="1:22" s="33" customFormat="1" ht="21.75" customHeight="1">
      <c r="A125" s="56" t="s">
        <v>117</v>
      </c>
      <c r="B125" s="56"/>
      <c r="C125" s="56"/>
      <c r="D125" s="56"/>
      <c r="E125" s="56"/>
      <c r="F125" s="56"/>
      <c r="G125" s="56"/>
      <c r="H125" s="56"/>
      <c r="I125" s="28" t="s">
        <v>359</v>
      </c>
      <c r="J125" s="57" t="s">
        <v>29</v>
      </c>
      <c r="K125" s="57"/>
      <c r="L125" s="57"/>
      <c r="M125" s="29" t="s">
        <v>110</v>
      </c>
      <c r="N125" s="57" t="s">
        <v>116</v>
      </c>
      <c r="O125" s="57"/>
      <c r="P125" s="57" t="s">
        <v>118</v>
      </c>
      <c r="Q125" s="57"/>
      <c r="R125" s="59">
        <v>300000</v>
      </c>
      <c r="S125" s="59"/>
      <c r="T125" s="31">
        <v>300000</v>
      </c>
      <c r="U125" s="30">
        <f t="shared" si="3"/>
        <v>0</v>
      </c>
      <c r="V125" s="32">
        <f t="shared" si="2"/>
        <v>1</v>
      </c>
    </row>
    <row r="126" spans="1:22" s="33" customFormat="1" ht="24" customHeight="1">
      <c r="A126" s="63" t="s">
        <v>363</v>
      </c>
      <c r="B126" s="64"/>
      <c r="C126" s="64"/>
      <c r="D126" s="64"/>
      <c r="E126" s="64"/>
      <c r="F126" s="64"/>
      <c r="G126" s="64"/>
      <c r="H126" s="65"/>
      <c r="I126" s="23" t="s">
        <v>359</v>
      </c>
      <c r="J126" s="66" t="s">
        <v>29</v>
      </c>
      <c r="K126" s="66"/>
      <c r="L126" s="66"/>
      <c r="M126" s="24" t="s">
        <v>110</v>
      </c>
      <c r="N126" s="66">
        <v>2000044330</v>
      </c>
      <c r="O126" s="66"/>
      <c r="P126" s="66" t="s">
        <v>17</v>
      </c>
      <c r="Q126" s="66"/>
      <c r="R126" s="68">
        <f>R127</f>
        <v>1128787</v>
      </c>
      <c r="S126" s="68"/>
      <c r="T126" s="31">
        <f>T127</f>
        <v>0</v>
      </c>
      <c r="U126" s="30">
        <f t="shared" si="3"/>
        <v>-1128787</v>
      </c>
      <c r="V126" s="32">
        <f t="shared" si="2"/>
        <v>0</v>
      </c>
    </row>
    <row r="127" spans="1:22" s="33" customFormat="1" ht="21.75" customHeight="1">
      <c r="A127" s="56" t="s">
        <v>24</v>
      </c>
      <c r="B127" s="56"/>
      <c r="C127" s="56"/>
      <c r="D127" s="56"/>
      <c r="E127" s="56"/>
      <c r="F127" s="56"/>
      <c r="G127" s="56"/>
      <c r="H127" s="56"/>
      <c r="I127" s="28" t="s">
        <v>359</v>
      </c>
      <c r="J127" s="57" t="s">
        <v>29</v>
      </c>
      <c r="K127" s="57"/>
      <c r="L127" s="57"/>
      <c r="M127" s="29" t="s">
        <v>110</v>
      </c>
      <c r="N127" s="57">
        <v>2000044330</v>
      </c>
      <c r="O127" s="57"/>
      <c r="P127" s="57">
        <v>240</v>
      </c>
      <c r="Q127" s="57"/>
      <c r="R127" s="59">
        <v>1128787</v>
      </c>
      <c r="S127" s="59"/>
      <c r="T127" s="31">
        <v>0</v>
      </c>
      <c r="U127" s="30">
        <f t="shared" si="3"/>
        <v>-1128787</v>
      </c>
      <c r="V127" s="32">
        <f t="shared" si="2"/>
        <v>0</v>
      </c>
    </row>
    <row r="128" spans="1:22" s="16" customFormat="1" ht="19.5" customHeight="1">
      <c r="A128" s="77" t="s">
        <v>104</v>
      </c>
      <c r="B128" s="77"/>
      <c r="C128" s="77"/>
      <c r="D128" s="77"/>
      <c r="E128" s="77"/>
      <c r="F128" s="77"/>
      <c r="G128" s="77"/>
      <c r="H128" s="77"/>
      <c r="I128" s="22" t="s">
        <v>359</v>
      </c>
      <c r="J128" s="61" t="s">
        <v>45</v>
      </c>
      <c r="K128" s="61"/>
      <c r="L128" s="61"/>
      <c r="M128" s="18" t="s">
        <v>15</v>
      </c>
      <c r="N128" s="61" t="s">
        <v>16</v>
      </c>
      <c r="O128" s="61"/>
      <c r="P128" s="61" t="s">
        <v>17</v>
      </c>
      <c r="Q128" s="61"/>
      <c r="R128" s="62">
        <f>R129+R156+R182</f>
        <v>182029127.94</v>
      </c>
      <c r="S128" s="62"/>
      <c r="T128" s="19">
        <f>T129+T156+T182</f>
        <v>20119436.45</v>
      </c>
      <c r="U128" s="20">
        <f t="shared" si="3"/>
        <v>-161909691.49</v>
      </c>
      <c r="V128" s="21">
        <f t="shared" si="2"/>
        <v>0.11052866471256029</v>
      </c>
    </row>
    <row r="129" spans="1:22" s="16" customFormat="1" ht="20.25" customHeight="1">
      <c r="A129" s="77" t="s">
        <v>120</v>
      </c>
      <c r="B129" s="77"/>
      <c r="C129" s="77"/>
      <c r="D129" s="77"/>
      <c r="E129" s="77"/>
      <c r="F129" s="77"/>
      <c r="G129" s="77"/>
      <c r="H129" s="77"/>
      <c r="I129" s="22" t="s">
        <v>359</v>
      </c>
      <c r="J129" s="61" t="s">
        <v>45</v>
      </c>
      <c r="K129" s="61"/>
      <c r="L129" s="61"/>
      <c r="M129" s="18" t="s">
        <v>14</v>
      </c>
      <c r="N129" s="61" t="s">
        <v>16</v>
      </c>
      <c r="O129" s="61"/>
      <c r="P129" s="61" t="s">
        <v>17</v>
      </c>
      <c r="Q129" s="61"/>
      <c r="R129" s="78">
        <f>R130+R152</f>
        <v>100355791.32000001</v>
      </c>
      <c r="S129" s="78"/>
      <c r="T129" s="19">
        <f>T130+T152</f>
        <v>6030536.14</v>
      </c>
      <c r="U129" s="20">
        <f t="shared" si="3"/>
        <v>-94325255.18</v>
      </c>
      <c r="V129" s="21">
        <f t="shared" si="2"/>
        <v>0.060091560842469964</v>
      </c>
    </row>
    <row r="130" spans="1:22" s="16" customFormat="1" ht="23.25" customHeight="1">
      <c r="A130" s="69" t="s">
        <v>313</v>
      </c>
      <c r="B130" s="69"/>
      <c r="C130" s="69"/>
      <c r="D130" s="69"/>
      <c r="E130" s="69"/>
      <c r="F130" s="69"/>
      <c r="G130" s="69"/>
      <c r="H130" s="69"/>
      <c r="I130" s="23" t="s">
        <v>359</v>
      </c>
      <c r="J130" s="66" t="s">
        <v>45</v>
      </c>
      <c r="K130" s="66"/>
      <c r="L130" s="66"/>
      <c r="M130" s="24" t="s">
        <v>14</v>
      </c>
      <c r="N130" s="66" t="s">
        <v>121</v>
      </c>
      <c r="O130" s="66"/>
      <c r="P130" s="66" t="s">
        <v>17</v>
      </c>
      <c r="Q130" s="66"/>
      <c r="R130" s="68">
        <f>R131+R143</f>
        <v>100355791.32000001</v>
      </c>
      <c r="S130" s="68"/>
      <c r="T130" s="26">
        <f>T131+T143</f>
        <v>6030536.14</v>
      </c>
      <c r="U130" s="25">
        <f t="shared" si="3"/>
        <v>-94325255.18</v>
      </c>
      <c r="V130" s="27">
        <f t="shared" si="2"/>
        <v>0.060091560842469964</v>
      </c>
    </row>
    <row r="131" spans="1:22" s="16" customFormat="1" ht="29.25" customHeight="1">
      <c r="A131" s="69" t="s">
        <v>122</v>
      </c>
      <c r="B131" s="69"/>
      <c r="C131" s="69"/>
      <c r="D131" s="69"/>
      <c r="E131" s="69"/>
      <c r="F131" s="69"/>
      <c r="G131" s="69"/>
      <c r="H131" s="69"/>
      <c r="I131" s="23" t="s">
        <v>359</v>
      </c>
      <c r="J131" s="66" t="s">
        <v>45</v>
      </c>
      <c r="K131" s="66"/>
      <c r="L131" s="66"/>
      <c r="M131" s="24" t="s">
        <v>14</v>
      </c>
      <c r="N131" s="66" t="s">
        <v>123</v>
      </c>
      <c r="O131" s="66"/>
      <c r="P131" s="66" t="s">
        <v>17</v>
      </c>
      <c r="Q131" s="66"/>
      <c r="R131" s="68">
        <f>R132</f>
        <v>93967994.73</v>
      </c>
      <c r="S131" s="68"/>
      <c r="T131" s="26">
        <f>T132</f>
        <v>4624942.18</v>
      </c>
      <c r="U131" s="25">
        <f t="shared" si="3"/>
        <v>-89343052.55000001</v>
      </c>
      <c r="V131" s="27">
        <f t="shared" si="2"/>
        <v>0.049218270468460376</v>
      </c>
    </row>
    <row r="132" spans="1:22" s="16" customFormat="1" ht="21.75" customHeight="1">
      <c r="A132" s="69" t="s">
        <v>124</v>
      </c>
      <c r="B132" s="69"/>
      <c r="C132" s="69"/>
      <c r="D132" s="69"/>
      <c r="E132" s="69"/>
      <c r="F132" s="69"/>
      <c r="G132" s="69"/>
      <c r="H132" s="69"/>
      <c r="I132" s="23" t="s">
        <v>359</v>
      </c>
      <c r="J132" s="66" t="s">
        <v>45</v>
      </c>
      <c r="K132" s="66"/>
      <c r="L132" s="66"/>
      <c r="M132" s="24" t="s">
        <v>14</v>
      </c>
      <c r="N132" s="66" t="s">
        <v>125</v>
      </c>
      <c r="O132" s="66"/>
      <c r="P132" s="66" t="s">
        <v>17</v>
      </c>
      <c r="Q132" s="66"/>
      <c r="R132" s="68">
        <f>R137+R140+R133+R135</f>
        <v>93967994.73</v>
      </c>
      <c r="S132" s="68"/>
      <c r="T132" s="26">
        <f>T137+T140+T133+T135</f>
        <v>4624942.18</v>
      </c>
      <c r="U132" s="25">
        <f t="shared" si="3"/>
        <v>-89343052.55000001</v>
      </c>
      <c r="V132" s="27">
        <f t="shared" si="2"/>
        <v>0.049218270468460376</v>
      </c>
    </row>
    <row r="133" spans="1:22" s="33" customFormat="1" ht="38.25" customHeight="1">
      <c r="A133" s="84" t="s">
        <v>109</v>
      </c>
      <c r="B133" s="85"/>
      <c r="C133" s="85"/>
      <c r="D133" s="85"/>
      <c r="E133" s="85"/>
      <c r="F133" s="85"/>
      <c r="G133" s="85"/>
      <c r="H133" s="86"/>
      <c r="I133" s="23" t="s">
        <v>359</v>
      </c>
      <c r="J133" s="66" t="s">
        <v>45</v>
      </c>
      <c r="K133" s="66"/>
      <c r="L133" s="66"/>
      <c r="M133" s="24" t="s">
        <v>14</v>
      </c>
      <c r="N133" s="67" t="s">
        <v>327</v>
      </c>
      <c r="O133" s="67"/>
      <c r="P133" s="66" t="s">
        <v>17</v>
      </c>
      <c r="Q133" s="66"/>
      <c r="R133" s="68">
        <f>R134</f>
        <v>1100000</v>
      </c>
      <c r="S133" s="68"/>
      <c r="T133" s="26">
        <f>T134</f>
        <v>0</v>
      </c>
      <c r="U133" s="25">
        <f>T133-R133</f>
        <v>-1100000</v>
      </c>
      <c r="V133" s="27">
        <f t="shared" si="2"/>
        <v>0</v>
      </c>
    </row>
    <row r="134" spans="1:22" s="16" customFormat="1" ht="24" customHeight="1">
      <c r="A134" s="56" t="s">
        <v>24</v>
      </c>
      <c r="B134" s="56"/>
      <c r="C134" s="56"/>
      <c r="D134" s="56"/>
      <c r="E134" s="56"/>
      <c r="F134" s="56"/>
      <c r="G134" s="56"/>
      <c r="H134" s="56"/>
      <c r="I134" s="28" t="s">
        <v>359</v>
      </c>
      <c r="J134" s="57" t="s">
        <v>45</v>
      </c>
      <c r="K134" s="57"/>
      <c r="L134" s="57"/>
      <c r="M134" s="29" t="s">
        <v>14</v>
      </c>
      <c r="N134" s="58" t="s">
        <v>327</v>
      </c>
      <c r="O134" s="58"/>
      <c r="P134" s="57">
        <v>240</v>
      </c>
      <c r="Q134" s="57"/>
      <c r="R134" s="59">
        <v>1100000</v>
      </c>
      <c r="S134" s="59"/>
      <c r="T134" s="30">
        <v>0</v>
      </c>
      <c r="U134" s="30">
        <f>T134-R134</f>
        <v>-1100000</v>
      </c>
      <c r="V134" s="27">
        <f t="shared" si="2"/>
        <v>0</v>
      </c>
    </row>
    <row r="135" spans="1:22" s="33" customFormat="1" ht="36" customHeight="1">
      <c r="A135" s="63" t="s">
        <v>329</v>
      </c>
      <c r="B135" s="64"/>
      <c r="C135" s="64"/>
      <c r="D135" s="64"/>
      <c r="E135" s="64"/>
      <c r="F135" s="64"/>
      <c r="G135" s="64"/>
      <c r="H135" s="65"/>
      <c r="I135" s="23" t="s">
        <v>359</v>
      </c>
      <c r="J135" s="66" t="s">
        <v>45</v>
      </c>
      <c r="K135" s="66"/>
      <c r="L135" s="66"/>
      <c r="M135" s="24" t="s">
        <v>14</v>
      </c>
      <c r="N135" s="67" t="s">
        <v>328</v>
      </c>
      <c r="O135" s="67"/>
      <c r="P135" s="66" t="s">
        <v>17</v>
      </c>
      <c r="Q135" s="66"/>
      <c r="R135" s="68">
        <f>R136</f>
        <v>57894.73</v>
      </c>
      <c r="S135" s="68"/>
      <c r="T135" s="26">
        <f>T136</f>
        <v>0</v>
      </c>
      <c r="U135" s="25">
        <f>T135-R135</f>
        <v>-57894.73</v>
      </c>
      <c r="V135" s="27">
        <f t="shared" si="2"/>
        <v>0</v>
      </c>
    </row>
    <row r="136" spans="1:22" s="16" customFormat="1" ht="28.5" customHeight="1">
      <c r="A136" s="56" t="s">
        <v>24</v>
      </c>
      <c r="B136" s="56"/>
      <c r="C136" s="56"/>
      <c r="D136" s="56"/>
      <c r="E136" s="56"/>
      <c r="F136" s="56"/>
      <c r="G136" s="56"/>
      <c r="H136" s="56"/>
      <c r="I136" s="28" t="s">
        <v>359</v>
      </c>
      <c r="J136" s="57" t="s">
        <v>45</v>
      </c>
      <c r="K136" s="57"/>
      <c r="L136" s="57"/>
      <c r="M136" s="29" t="s">
        <v>14</v>
      </c>
      <c r="N136" s="58" t="s">
        <v>328</v>
      </c>
      <c r="O136" s="58"/>
      <c r="P136" s="57">
        <v>240</v>
      </c>
      <c r="Q136" s="57"/>
      <c r="R136" s="59">
        <v>57894.73</v>
      </c>
      <c r="S136" s="59"/>
      <c r="T136" s="30">
        <v>0</v>
      </c>
      <c r="U136" s="30">
        <f>T136-R136</f>
        <v>-57894.73</v>
      </c>
      <c r="V136" s="27">
        <f t="shared" si="2"/>
        <v>0</v>
      </c>
    </row>
    <row r="137" spans="1:22" s="33" customFormat="1" ht="40.5" customHeight="1">
      <c r="A137" s="69" t="s">
        <v>129</v>
      </c>
      <c r="B137" s="69"/>
      <c r="C137" s="69"/>
      <c r="D137" s="69"/>
      <c r="E137" s="69"/>
      <c r="F137" s="69"/>
      <c r="G137" s="69"/>
      <c r="H137" s="69"/>
      <c r="I137" s="23" t="s">
        <v>359</v>
      </c>
      <c r="J137" s="66" t="s">
        <v>45</v>
      </c>
      <c r="K137" s="66"/>
      <c r="L137" s="66"/>
      <c r="M137" s="24" t="s">
        <v>14</v>
      </c>
      <c r="N137" s="66" t="s">
        <v>134</v>
      </c>
      <c r="O137" s="66"/>
      <c r="P137" s="66" t="s">
        <v>17</v>
      </c>
      <c r="Q137" s="66"/>
      <c r="R137" s="68">
        <f>R138+R139</f>
        <v>91881900</v>
      </c>
      <c r="S137" s="68"/>
      <c r="T137" s="26">
        <f>T138+T139</f>
        <v>4578692.75</v>
      </c>
      <c r="U137" s="25">
        <f t="shared" si="3"/>
        <v>-87303207.25</v>
      </c>
      <c r="V137" s="27">
        <f t="shared" si="2"/>
        <v>0.049832369052011334</v>
      </c>
    </row>
    <row r="138" spans="1:22" s="16" customFormat="1" ht="20.25" customHeight="1">
      <c r="A138" s="56" t="s">
        <v>126</v>
      </c>
      <c r="B138" s="56"/>
      <c r="C138" s="56"/>
      <c r="D138" s="56"/>
      <c r="E138" s="56"/>
      <c r="F138" s="56"/>
      <c r="G138" s="56"/>
      <c r="H138" s="56"/>
      <c r="I138" s="28" t="s">
        <v>359</v>
      </c>
      <c r="J138" s="57" t="s">
        <v>45</v>
      </c>
      <c r="K138" s="57"/>
      <c r="L138" s="57"/>
      <c r="M138" s="29" t="s">
        <v>14</v>
      </c>
      <c r="N138" s="57" t="s">
        <v>134</v>
      </c>
      <c r="O138" s="57"/>
      <c r="P138" s="57" t="s">
        <v>128</v>
      </c>
      <c r="Q138" s="57"/>
      <c r="R138" s="59">
        <v>85518774</v>
      </c>
      <c r="S138" s="59"/>
      <c r="T138" s="31">
        <v>1674626.75</v>
      </c>
      <c r="U138" s="30">
        <f t="shared" si="3"/>
        <v>-83844147.25</v>
      </c>
      <c r="V138" s="32">
        <f t="shared" si="2"/>
        <v>0.019581977987663854</v>
      </c>
    </row>
    <row r="139" spans="1:22" s="16" customFormat="1" ht="18" customHeight="1">
      <c r="A139" s="56" t="s">
        <v>36</v>
      </c>
      <c r="B139" s="56"/>
      <c r="C139" s="56"/>
      <c r="D139" s="56"/>
      <c r="E139" s="56"/>
      <c r="F139" s="56"/>
      <c r="G139" s="56"/>
      <c r="H139" s="56"/>
      <c r="I139" s="28" t="s">
        <v>359</v>
      </c>
      <c r="J139" s="57" t="s">
        <v>45</v>
      </c>
      <c r="K139" s="57"/>
      <c r="L139" s="57"/>
      <c r="M139" s="29" t="s">
        <v>14</v>
      </c>
      <c r="N139" s="57" t="s">
        <v>134</v>
      </c>
      <c r="O139" s="57"/>
      <c r="P139" s="57" t="s">
        <v>37</v>
      </c>
      <c r="Q139" s="57"/>
      <c r="R139" s="59">
        <v>6363126</v>
      </c>
      <c r="S139" s="59"/>
      <c r="T139" s="31">
        <v>2904066</v>
      </c>
      <c r="U139" s="30">
        <f t="shared" si="3"/>
        <v>-3459060</v>
      </c>
      <c r="V139" s="32">
        <f t="shared" si="2"/>
        <v>0.45638983103587766</v>
      </c>
    </row>
    <row r="140" spans="1:22" s="16" customFormat="1" ht="13.5" customHeight="1">
      <c r="A140" s="69" t="s">
        <v>131</v>
      </c>
      <c r="B140" s="69"/>
      <c r="C140" s="69"/>
      <c r="D140" s="69"/>
      <c r="E140" s="69"/>
      <c r="F140" s="69"/>
      <c r="G140" s="69"/>
      <c r="H140" s="69"/>
      <c r="I140" s="23" t="s">
        <v>359</v>
      </c>
      <c r="J140" s="66" t="s">
        <v>45</v>
      </c>
      <c r="K140" s="66"/>
      <c r="L140" s="66"/>
      <c r="M140" s="24" t="s">
        <v>14</v>
      </c>
      <c r="N140" s="66" t="s">
        <v>136</v>
      </c>
      <c r="O140" s="66"/>
      <c r="P140" s="66" t="s">
        <v>17</v>
      </c>
      <c r="Q140" s="66"/>
      <c r="R140" s="68">
        <f>R141+R142</f>
        <v>928200</v>
      </c>
      <c r="S140" s="68"/>
      <c r="T140" s="26">
        <f>T141+T142</f>
        <v>46249.43</v>
      </c>
      <c r="U140" s="25">
        <f t="shared" si="3"/>
        <v>-881950.57</v>
      </c>
      <c r="V140" s="27">
        <f t="shared" si="2"/>
        <v>0.04982700926524456</v>
      </c>
    </row>
    <row r="141" spans="1:22" s="16" customFormat="1" ht="21.75" customHeight="1">
      <c r="A141" s="56" t="s">
        <v>126</v>
      </c>
      <c r="B141" s="56"/>
      <c r="C141" s="56"/>
      <c r="D141" s="56"/>
      <c r="E141" s="56"/>
      <c r="F141" s="56"/>
      <c r="G141" s="56"/>
      <c r="H141" s="56"/>
      <c r="I141" s="28" t="s">
        <v>359</v>
      </c>
      <c r="J141" s="57" t="s">
        <v>45</v>
      </c>
      <c r="K141" s="57"/>
      <c r="L141" s="57"/>
      <c r="M141" s="29" t="s">
        <v>14</v>
      </c>
      <c r="N141" s="57" t="s">
        <v>136</v>
      </c>
      <c r="O141" s="57"/>
      <c r="P141" s="57" t="s">
        <v>128</v>
      </c>
      <c r="Q141" s="57"/>
      <c r="R141" s="59">
        <v>863926</v>
      </c>
      <c r="S141" s="59"/>
      <c r="T141" s="31">
        <v>16915.43</v>
      </c>
      <c r="U141" s="30">
        <f t="shared" si="3"/>
        <v>-847010.57</v>
      </c>
      <c r="V141" s="32">
        <f t="shared" si="2"/>
        <v>0.019579720948321964</v>
      </c>
    </row>
    <row r="142" spans="1:22" s="16" customFormat="1" ht="21.75" customHeight="1">
      <c r="A142" s="56" t="s">
        <v>36</v>
      </c>
      <c r="B142" s="56"/>
      <c r="C142" s="56"/>
      <c r="D142" s="56"/>
      <c r="E142" s="56"/>
      <c r="F142" s="56"/>
      <c r="G142" s="56"/>
      <c r="H142" s="56"/>
      <c r="I142" s="28" t="s">
        <v>359</v>
      </c>
      <c r="J142" s="57" t="s">
        <v>45</v>
      </c>
      <c r="K142" s="57"/>
      <c r="L142" s="57"/>
      <c r="M142" s="29" t="s">
        <v>14</v>
      </c>
      <c r="N142" s="57" t="s">
        <v>136</v>
      </c>
      <c r="O142" s="57"/>
      <c r="P142" s="57" t="s">
        <v>37</v>
      </c>
      <c r="Q142" s="57"/>
      <c r="R142" s="59">
        <v>64274</v>
      </c>
      <c r="S142" s="59"/>
      <c r="T142" s="31">
        <v>29334</v>
      </c>
      <c r="U142" s="30">
        <f t="shared" si="3"/>
        <v>-34940</v>
      </c>
      <c r="V142" s="32">
        <f t="shared" si="2"/>
        <v>0.45638983103587766</v>
      </c>
    </row>
    <row r="143" spans="1:22" s="33" customFormat="1" ht="24" customHeight="1">
      <c r="A143" s="69" t="s">
        <v>138</v>
      </c>
      <c r="B143" s="69"/>
      <c r="C143" s="69"/>
      <c r="D143" s="69"/>
      <c r="E143" s="69"/>
      <c r="F143" s="69"/>
      <c r="G143" s="69"/>
      <c r="H143" s="69"/>
      <c r="I143" s="23" t="s">
        <v>359</v>
      </c>
      <c r="J143" s="66" t="s">
        <v>45</v>
      </c>
      <c r="K143" s="66"/>
      <c r="L143" s="66"/>
      <c r="M143" s="24" t="s">
        <v>14</v>
      </c>
      <c r="N143" s="66" t="s">
        <v>139</v>
      </c>
      <c r="O143" s="66"/>
      <c r="P143" s="66" t="s">
        <v>17</v>
      </c>
      <c r="Q143" s="66"/>
      <c r="R143" s="68">
        <f>R144+R150</f>
        <v>6387796.59</v>
      </c>
      <c r="S143" s="68"/>
      <c r="T143" s="26">
        <f>T144+T150</f>
        <v>1405593.96</v>
      </c>
      <c r="U143" s="25">
        <f t="shared" si="3"/>
        <v>-4982202.63</v>
      </c>
      <c r="V143" s="27">
        <f t="shared" si="2"/>
        <v>0.22004363166485863</v>
      </c>
    </row>
    <row r="144" spans="1:22" s="16" customFormat="1" ht="18" customHeight="1">
      <c r="A144" s="69" t="s">
        <v>114</v>
      </c>
      <c r="B144" s="69"/>
      <c r="C144" s="69"/>
      <c r="D144" s="69"/>
      <c r="E144" s="69"/>
      <c r="F144" s="69"/>
      <c r="G144" s="69"/>
      <c r="H144" s="69"/>
      <c r="I144" s="23" t="s">
        <v>359</v>
      </c>
      <c r="J144" s="66" t="s">
        <v>45</v>
      </c>
      <c r="K144" s="66"/>
      <c r="L144" s="66"/>
      <c r="M144" s="24" t="s">
        <v>14</v>
      </c>
      <c r="N144" s="66" t="s">
        <v>140</v>
      </c>
      <c r="O144" s="66"/>
      <c r="P144" s="66" t="s">
        <v>17</v>
      </c>
      <c r="Q144" s="66"/>
      <c r="R144" s="68">
        <f>R145+R146+R147+R148+R149</f>
        <v>3257282.59</v>
      </c>
      <c r="S144" s="68"/>
      <c r="T144" s="26">
        <f>T145+T146+T147+T148+T149</f>
        <v>368851.25</v>
      </c>
      <c r="U144" s="25">
        <f t="shared" si="3"/>
        <v>-2888431.34</v>
      </c>
      <c r="V144" s="27">
        <f t="shared" si="2"/>
        <v>0.11323894682407645</v>
      </c>
    </row>
    <row r="145" spans="1:22" s="33" customFormat="1" ht="21" customHeight="1">
      <c r="A145" s="56" t="s">
        <v>20</v>
      </c>
      <c r="B145" s="56"/>
      <c r="C145" s="56"/>
      <c r="D145" s="56"/>
      <c r="E145" s="56"/>
      <c r="F145" s="56"/>
      <c r="G145" s="56"/>
      <c r="H145" s="56"/>
      <c r="I145" s="28" t="s">
        <v>359</v>
      </c>
      <c r="J145" s="57" t="s">
        <v>45</v>
      </c>
      <c r="K145" s="57"/>
      <c r="L145" s="57"/>
      <c r="M145" s="29" t="s">
        <v>14</v>
      </c>
      <c r="N145" s="57" t="s">
        <v>140</v>
      </c>
      <c r="O145" s="57"/>
      <c r="P145" s="57" t="s">
        <v>23</v>
      </c>
      <c r="Q145" s="57"/>
      <c r="R145" s="59">
        <v>0</v>
      </c>
      <c r="S145" s="59"/>
      <c r="T145" s="31">
        <v>0</v>
      </c>
      <c r="U145" s="30">
        <f t="shared" si="3"/>
        <v>0</v>
      </c>
      <c r="V145" s="32">
        <v>0</v>
      </c>
    </row>
    <row r="146" spans="1:22" s="16" customFormat="1" ht="25.5" customHeight="1">
      <c r="A146" s="56" t="s">
        <v>24</v>
      </c>
      <c r="B146" s="56"/>
      <c r="C146" s="56"/>
      <c r="D146" s="56"/>
      <c r="E146" s="56"/>
      <c r="F146" s="56"/>
      <c r="G146" s="56"/>
      <c r="H146" s="56"/>
      <c r="I146" s="28" t="s">
        <v>359</v>
      </c>
      <c r="J146" s="57" t="s">
        <v>45</v>
      </c>
      <c r="K146" s="57"/>
      <c r="L146" s="57"/>
      <c r="M146" s="29" t="s">
        <v>14</v>
      </c>
      <c r="N146" s="57" t="s">
        <v>140</v>
      </c>
      <c r="O146" s="57"/>
      <c r="P146" s="57" t="s">
        <v>25</v>
      </c>
      <c r="Q146" s="57"/>
      <c r="R146" s="59">
        <v>3034060.58</v>
      </c>
      <c r="S146" s="59"/>
      <c r="T146" s="31">
        <v>238833.68</v>
      </c>
      <c r="U146" s="30">
        <f t="shared" si="3"/>
        <v>-2795226.9</v>
      </c>
      <c r="V146" s="32">
        <f t="shared" si="2"/>
        <v>0.07871750537031136</v>
      </c>
    </row>
    <row r="147" spans="1:22" s="16" customFormat="1" ht="19.5" customHeight="1">
      <c r="A147" s="56" t="s">
        <v>126</v>
      </c>
      <c r="B147" s="56"/>
      <c r="C147" s="56"/>
      <c r="D147" s="56"/>
      <c r="E147" s="56"/>
      <c r="F147" s="56"/>
      <c r="G147" s="56"/>
      <c r="H147" s="56"/>
      <c r="I147" s="28" t="s">
        <v>359</v>
      </c>
      <c r="J147" s="57" t="s">
        <v>45</v>
      </c>
      <c r="K147" s="57"/>
      <c r="L147" s="57"/>
      <c r="M147" s="29" t="s">
        <v>14</v>
      </c>
      <c r="N147" s="57" t="s">
        <v>140</v>
      </c>
      <c r="O147" s="57"/>
      <c r="P147" s="57" t="s">
        <v>128</v>
      </c>
      <c r="Q147" s="57"/>
      <c r="R147" s="59">
        <v>0</v>
      </c>
      <c r="S147" s="59"/>
      <c r="T147" s="31">
        <v>0</v>
      </c>
      <c r="U147" s="30">
        <f t="shared" si="3"/>
        <v>0</v>
      </c>
      <c r="V147" s="32">
        <v>0</v>
      </c>
    </row>
    <row r="148" spans="1:22" s="33" customFormat="1" ht="17.25" customHeight="1">
      <c r="A148" s="56" t="s">
        <v>81</v>
      </c>
      <c r="B148" s="56"/>
      <c r="C148" s="56"/>
      <c r="D148" s="56"/>
      <c r="E148" s="56"/>
      <c r="F148" s="56"/>
      <c r="G148" s="56"/>
      <c r="H148" s="56"/>
      <c r="I148" s="28" t="s">
        <v>359</v>
      </c>
      <c r="J148" s="57" t="s">
        <v>45</v>
      </c>
      <c r="K148" s="57"/>
      <c r="L148" s="57"/>
      <c r="M148" s="29" t="s">
        <v>14</v>
      </c>
      <c r="N148" s="57" t="s">
        <v>140</v>
      </c>
      <c r="O148" s="57"/>
      <c r="P148" s="57" t="s">
        <v>108</v>
      </c>
      <c r="Q148" s="57"/>
      <c r="R148" s="59">
        <v>217352.01</v>
      </c>
      <c r="S148" s="59"/>
      <c r="T148" s="31">
        <v>124147.57</v>
      </c>
      <c r="U148" s="30">
        <f t="shared" si="3"/>
        <v>-93204.44</v>
      </c>
      <c r="V148" s="32">
        <f t="shared" si="2"/>
        <v>0.571182065443057</v>
      </c>
    </row>
    <row r="149" spans="1:22" s="16" customFormat="1" ht="19.5" customHeight="1">
      <c r="A149" s="56" t="s">
        <v>26</v>
      </c>
      <c r="B149" s="56"/>
      <c r="C149" s="56"/>
      <c r="D149" s="56"/>
      <c r="E149" s="56"/>
      <c r="F149" s="56"/>
      <c r="G149" s="56"/>
      <c r="H149" s="56"/>
      <c r="I149" s="28" t="s">
        <v>359</v>
      </c>
      <c r="J149" s="57" t="s">
        <v>45</v>
      </c>
      <c r="K149" s="57"/>
      <c r="L149" s="57"/>
      <c r="M149" s="29" t="s">
        <v>14</v>
      </c>
      <c r="N149" s="57" t="s">
        <v>140</v>
      </c>
      <c r="O149" s="57"/>
      <c r="P149" s="57">
        <v>830</v>
      </c>
      <c r="Q149" s="57"/>
      <c r="R149" s="59">
        <v>5870</v>
      </c>
      <c r="S149" s="59"/>
      <c r="T149" s="31">
        <v>5870</v>
      </c>
      <c r="U149" s="30">
        <f>T149-R149</f>
        <v>0</v>
      </c>
      <c r="V149" s="32">
        <f aca="true" t="shared" si="4" ref="V149:V166">T149/R149</f>
        <v>1</v>
      </c>
    </row>
    <row r="150" spans="1:22" s="16" customFormat="1" ht="20.25" customHeight="1">
      <c r="A150" s="69" t="s">
        <v>143</v>
      </c>
      <c r="B150" s="69"/>
      <c r="C150" s="69"/>
      <c r="D150" s="69"/>
      <c r="E150" s="69"/>
      <c r="F150" s="69"/>
      <c r="G150" s="69"/>
      <c r="H150" s="69"/>
      <c r="I150" s="23" t="s">
        <v>359</v>
      </c>
      <c r="J150" s="66" t="s">
        <v>45</v>
      </c>
      <c r="K150" s="66"/>
      <c r="L150" s="66"/>
      <c r="M150" s="24" t="s">
        <v>14</v>
      </c>
      <c r="N150" s="66" t="s">
        <v>144</v>
      </c>
      <c r="O150" s="66"/>
      <c r="P150" s="66" t="s">
        <v>17</v>
      </c>
      <c r="Q150" s="66"/>
      <c r="R150" s="68">
        <f>R151</f>
        <v>3130514</v>
      </c>
      <c r="S150" s="68"/>
      <c r="T150" s="26">
        <f>T151</f>
        <v>1036742.71</v>
      </c>
      <c r="U150" s="25">
        <f t="shared" si="3"/>
        <v>-2093771.29</v>
      </c>
      <c r="V150" s="27">
        <f t="shared" si="4"/>
        <v>0.3311733185029679</v>
      </c>
    </row>
    <row r="151" spans="1:22" s="16" customFormat="1" ht="23.25" customHeight="1">
      <c r="A151" s="56" t="s">
        <v>24</v>
      </c>
      <c r="B151" s="56"/>
      <c r="C151" s="56"/>
      <c r="D151" s="56"/>
      <c r="E151" s="56"/>
      <c r="F151" s="56"/>
      <c r="G151" s="56"/>
      <c r="H151" s="56"/>
      <c r="I151" s="28" t="s">
        <v>359</v>
      </c>
      <c r="J151" s="57" t="s">
        <v>45</v>
      </c>
      <c r="K151" s="57"/>
      <c r="L151" s="57"/>
      <c r="M151" s="29" t="s">
        <v>14</v>
      </c>
      <c r="N151" s="57" t="s">
        <v>144</v>
      </c>
      <c r="O151" s="57"/>
      <c r="P151" s="57" t="s">
        <v>25</v>
      </c>
      <c r="Q151" s="57"/>
      <c r="R151" s="59">
        <v>3130514</v>
      </c>
      <c r="S151" s="59"/>
      <c r="T151" s="31">
        <v>1036742.71</v>
      </c>
      <c r="U151" s="30">
        <f t="shared" si="3"/>
        <v>-2093771.29</v>
      </c>
      <c r="V151" s="32">
        <f t="shared" si="4"/>
        <v>0.3311733185029679</v>
      </c>
    </row>
    <row r="152" spans="1:22" s="16" customFormat="1" ht="27" customHeight="1">
      <c r="A152" s="63" t="s">
        <v>298</v>
      </c>
      <c r="B152" s="64"/>
      <c r="C152" s="64"/>
      <c r="D152" s="64"/>
      <c r="E152" s="64"/>
      <c r="F152" s="64"/>
      <c r="G152" s="64"/>
      <c r="H152" s="65"/>
      <c r="I152" s="23" t="s">
        <v>359</v>
      </c>
      <c r="J152" s="66" t="s">
        <v>45</v>
      </c>
      <c r="K152" s="66"/>
      <c r="L152" s="66"/>
      <c r="M152" s="24" t="s">
        <v>14</v>
      </c>
      <c r="N152" s="67" t="s">
        <v>100</v>
      </c>
      <c r="O152" s="67"/>
      <c r="P152" s="66" t="s">
        <v>17</v>
      </c>
      <c r="Q152" s="66"/>
      <c r="R152" s="68">
        <f>R153</f>
        <v>0</v>
      </c>
      <c r="S152" s="68"/>
      <c r="T152" s="31">
        <f>T153</f>
        <v>0</v>
      </c>
      <c r="U152" s="30">
        <f t="shared" si="3"/>
        <v>0</v>
      </c>
      <c r="V152" s="32">
        <v>0</v>
      </c>
    </row>
    <row r="153" spans="1:22" s="16" customFormat="1" ht="23.25" customHeight="1">
      <c r="A153" s="63" t="s">
        <v>90</v>
      </c>
      <c r="B153" s="64"/>
      <c r="C153" s="64"/>
      <c r="D153" s="64"/>
      <c r="E153" s="64"/>
      <c r="F153" s="64"/>
      <c r="G153" s="64"/>
      <c r="H153" s="65"/>
      <c r="I153" s="23" t="s">
        <v>359</v>
      </c>
      <c r="J153" s="66" t="s">
        <v>45</v>
      </c>
      <c r="K153" s="66"/>
      <c r="L153" s="66"/>
      <c r="M153" s="24" t="s">
        <v>14</v>
      </c>
      <c r="N153" s="67" t="s">
        <v>101</v>
      </c>
      <c r="O153" s="67"/>
      <c r="P153" s="66" t="s">
        <v>17</v>
      </c>
      <c r="Q153" s="66"/>
      <c r="R153" s="68">
        <f>R154</f>
        <v>0</v>
      </c>
      <c r="S153" s="68"/>
      <c r="T153" s="31">
        <f>T154</f>
        <v>0</v>
      </c>
      <c r="U153" s="30">
        <f t="shared" si="3"/>
        <v>0</v>
      </c>
      <c r="V153" s="32">
        <v>0</v>
      </c>
    </row>
    <row r="154" spans="1:22" s="16" customFormat="1" ht="21" customHeight="1">
      <c r="A154" s="63" t="s">
        <v>299</v>
      </c>
      <c r="B154" s="64"/>
      <c r="C154" s="64"/>
      <c r="D154" s="64"/>
      <c r="E154" s="64"/>
      <c r="F154" s="64"/>
      <c r="G154" s="64"/>
      <c r="H154" s="65"/>
      <c r="I154" s="23" t="s">
        <v>359</v>
      </c>
      <c r="J154" s="66" t="s">
        <v>45</v>
      </c>
      <c r="K154" s="66"/>
      <c r="L154" s="66"/>
      <c r="M154" s="24" t="s">
        <v>14</v>
      </c>
      <c r="N154" s="67" t="s">
        <v>297</v>
      </c>
      <c r="O154" s="67"/>
      <c r="P154" s="66" t="s">
        <v>17</v>
      </c>
      <c r="Q154" s="66"/>
      <c r="R154" s="68">
        <f>R155</f>
        <v>0</v>
      </c>
      <c r="S154" s="68"/>
      <c r="T154" s="31">
        <f>T155</f>
        <v>0</v>
      </c>
      <c r="U154" s="30">
        <f t="shared" si="3"/>
        <v>0</v>
      </c>
      <c r="V154" s="32">
        <v>0</v>
      </c>
    </row>
    <row r="155" spans="1:22" s="16" customFormat="1" ht="21" customHeight="1">
      <c r="A155" s="56" t="s">
        <v>24</v>
      </c>
      <c r="B155" s="56"/>
      <c r="C155" s="56"/>
      <c r="D155" s="56"/>
      <c r="E155" s="56"/>
      <c r="F155" s="56"/>
      <c r="G155" s="56"/>
      <c r="H155" s="56"/>
      <c r="I155" s="28" t="s">
        <v>359</v>
      </c>
      <c r="J155" s="57" t="s">
        <v>45</v>
      </c>
      <c r="K155" s="57"/>
      <c r="L155" s="57"/>
      <c r="M155" s="29" t="s">
        <v>14</v>
      </c>
      <c r="N155" s="58" t="s">
        <v>297</v>
      </c>
      <c r="O155" s="58"/>
      <c r="P155" s="57">
        <v>240</v>
      </c>
      <c r="Q155" s="57"/>
      <c r="R155" s="68">
        <v>0</v>
      </c>
      <c r="S155" s="68"/>
      <c r="T155" s="31">
        <v>0</v>
      </c>
      <c r="U155" s="30">
        <f t="shared" si="3"/>
        <v>0</v>
      </c>
      <c r="V155" s="32">
        <v>0</v>
      </c>
    </row>
    <row r="156" spans="1:22" s="16" customFormat="1" ht="21" customHeight="1">
      <c r="A156" s="77" t="s">
        <v>119</v>
      </c>
      <c r="B156" s="77"/>
      <c r="C156" s="77"/>
      <c r="D156" s="77"/>
      <c r="E156" s="77"/>
      <c r="F156" s="77"/>
      <c r="G156" s="77"/>
      <c r="H156" s="77"/>
      <c r="I156" s="22" t="s">
        <v>359</v>
      </c>
      <c r="J156" s="61" t="s">
        <v>45</v>
      </c>
      <c r="K156" s="61"/>
      <c r="L156" s="61"/>
      <c r="M156" s="18" t="s">
        <v>77</v>
      </c>
      <c r="N156" s="61" t="s">
        <v>16</v>
      </c>
      <c r="O156" s="61"/>
      <c r="P156" s="61" t="s">
        <v>17</v>
      </c>
      <c r="Q156" s="61"/>
      <c r="R156" s="78">
        <f>R157+R172</f>
        <v>71135016.93</v>
      </c>
      <c r="S156" s="78"/>
      <c r="T156" s="19">
        <f>T157+T172</f>
        <v>12611811.81</v>
      </c>
      <c r="U156" s="20">
        <f t="shared" si="3"/>
        <v>-58523205.120000005</v>
      </c>
      <c r="V156" s="41">
        <f t="shared" si="4"/>
        <v>0.17729400166461728</v>
      </c>
    </row>
    <row r="157" spans="1:22" s="16" customFormat="1" ht="25.5" customHeight="1">
      <c r="A157" s="69" t="s">
        <v>313</v>
      </c>
      <c r="B157" s="69"/>
      <c r="C157" s="69"/>
      <c r="D157" s="69"/>
      <c r="E157" s="69"/>
      <c r="F157" s="69"/>
      <c r="G157" s="69"/>
      <c r="H157" s="69"/>
      <c r="I157" s="23" t="s">
        <v>359</v>
      </c>
      <c r="J157" s="66" t="s">
        <v>45</v>
      </c>
      <c r="K157" s="66"/>
      <c r="L157" s="66"/>
      <c r="M157" s="24" t="s">
        <v>77</v>
      </c>
      <c r="N157" s="66" t="s">
        <v>121</v>
      </c>
      <c r="O157" s="66"/>
      <c r="P157" s="66" t="s">
        <v>17</v>
      </c>
      <c r="Q157" s="66"/>
      <c r="R157" s="68">
        <f>R158</f>
        <v>38301405.980000004</v>
      </c>
      <c r="S157" s="68"/>
      <c r="T157" s="26">
        <f>T158</f>
        <v>12611811.81</v>
      </c>
      <c r="U157" s="25">
        <f t="shared" si="3"/>
        <v>-25689594.17</v>
      </c>
      <c r="V157" s="27">
        <f t="shared" si="4"/>
        <v>0.32927803790246135</v>
      </c>
    </row>
    <row r="158" spans="1:22" s="16" customFormat="1" ht="28.5" customHeight="1">
      <c r="A158" s="69" t="s">
        <v>138</v>
      </c>
      <c r="B158" s="69"/>
      <c r="C158" s="69"/>
      <c r="D158" s="69"/>
      <c r="E158" s="69"/>
      <c r="F158" s="69"/>
      <c r="G158" s="69"/>
      <c r="H158" s="69"/>
      <c r="I158" s="23" t="s">
        <v>359</v>
      </c>
      <c r="J158" s="66" t="s">
        <v>45</v>
      </c>
      <c r="K158" s="66"/>
      <c r="L158" s="66"/>
      <c r="M158" s="24" t="s">
        <v>77</v>
      </c>
      <c r="N158" s="66" t="s">
        <v>139</v>
      </c>
      <c r="O158" s="66"/>
      <c r="P158" s="66" t="s">
        <v>17</v>
      </c>
      <c r="Q158" s="66"/>
      <c r="R158" s="68">
        <f>R159+R161+R163+R167+R169</f>
        <v>38301405.980000004</v>
      </c>
      <c r="S158" s="68"/>
      <c r="T158" s="26">
        <f>T159+T161+T163+T167+T169</f>
        <v>12611811.81</v>
      </c>
      <c r="U158" s="25">
        <f t="shared" si="3"/>
        <v>-25689594.17</v>
      </c>
      <c r="V158" s="27">
        <f t="shared" si="4"/>
        <v>0.32927803790246135</v>
      </c>
    </row>
    <row r="159" spans="1:22" s="16" customFormat="1" ht="22.5" customHeight="1">
      <c r="A159" s="69" t="s">
        <v>147</v>
      </c>
      <c r="B159" s="69"/>
      <c r="C159" s="69"/>
      <c r="D159" s="69"/>
      <c r="E159" s="69"/>
      <c r="F159" s="69"/>
      <c r="G159" s="69"/>
      <c r="H159" s="69"/>
      <c r="I159" s="23" t="s">
        <v>359</v>
      </c>
      <c r="J159" s="66" t="s">
        <v>45</v>
      </c>
      <c r="K159" s="66"/>
      <c r="L159" s="66"/>
      <c r="M159" s="24" t="s">
        <v>77</v>
      </c>
      <c r="N159" s="67" t="s">
        <v>330</v>
      </c>
      <c r="O159" s="67"/>
      <c r="P159" s="66" t="s">
        <v>17</v>
      </c>
      <c r="Q159" s="66"/>
      <c r="R159" s="68">
        <f>R160</f>
        <v>4040000</v>
      </c>
      <c r="S159" s="68"/>
      <c r="T159" s="26">
        <f>T160</f>
        <v>0</v>
      </c>
      <c r="U159" s="25">
        <f t="shared" si="3"/>
        <v>-4040000</v>
      </c>
      <c r="V159" s="27">
        <f t="shared" si="4"/>
        <v>0</v>
      </c>
    </row>
    <row r="160" spans="1:22" s="16" customFormat="1" ht="25.5" customHeight="1">
      <c r="A160" s="56" t="s">
        <v>24</v>
      </c>
      <c r="B160" s="56"/>
      <c r="C160" s="56"/>
      <c r="D160" s="56"/>
      <c r="E160" s="56"/>
      <c r="F160" s="56"/>
      <c r="G160" s="56"/>
      <c r="H160" s="56"/>
      <c r="I160" s="28" t="s">
        <v>359</v>
      </c>
      <c r="J160" s="57" t="s">
        <v>45</v>
      </c>
      <c r="K160" s="57"/>
      <c r="L160" s="57"/>
      <c r="M160" s="29" t="s">
        <v>77</v>
      </c>
      <c r="N160" s="58" t="s">
        <v>330</v>
      </c>
      <c r="O160" s="58"/>
      <c r="P160" s="57">
        <v>240</v>
      </c>
      <c r="Q160" s="57"/>
      <c r="R160" s="59">
        <v>4040000</v>
      </c>
      <c r="S160" s="59"/>
      <c r="T160" s="31">
        <v>0</v>
      </c>
      <c r="U160" s="30">
        <f t="shared" si="3"/>
        <v>-4040000</v>
      </c>
      <c r="V160" s="32">
        <f t="shared" si="4"/>
        <v>0</v>
      </c>
    </row>
    <row r="161" spans="1:22" s="16" customFormat="1" ht="22.5" customHeight="1">
      <c r="A161" s="69" t="s">
        <v>127</v>
      </c>
      <c r="B161" s="69"/>
      <c r="C161" s="69"/>
      <c r="D161" s="69"/>
      <c r="E161" s="69"/>
      <c r="F161" s="69"/>
      <c r="G161" s="69"/>
      <c r="H161" s="69"/>
      <c r="I161" s="23" t="s">
        <v>359</v>
      </c>
      <c r="J161" s="66" t="s">
        <v>45</v>
      </c>
      <c r="K161" s="66"/>
      <c r="L161" s="66"/>
      <c r="M161" s="24" t="s">
        <v>77</v>
      </c>
      <c r="N161" s="66" t="s">
        <v>148</v>
      </c>
      <c r="O161" s="66"/>
      <c r="P161" s="66" t="s">
        <v>17</v>
      </c>
      <c r="Q161" s="66"/>
      <c r="R161" s="68">
        <f>R162</f>
        <v>24500000</v>
      </c>
      <c r="S161" s="68"/>
      <c r="T161" s="26">
        <f>T162</f>
        <v>12500000</v>
      </c>
      <c r="U161" s="25">
        <f t="shared" si="3"/>
        <v>-12000000</v>
      </c>
      <c r="V161" s="32">
        <f t="shared" si="4"/>
        <v>0.5102040816326531</v>
      </c>
    </row>
    <row r="162" spans="1:22" s="33" customFormat="1" ht="27" customHeight="1">
      <c r="A162" s="56" t="s">
        <v>117</v>
      </c>
      <c r="B162" s="56"/>
      <c r="C162" s="56"/>
      <c r="D162" s="56"/>
      <c r="E162" s="56"/>
      <c r="F162" s="56"/>
      <c r="G162" s="56"/>
      <c r="H162" s="56"/>
      <c r="I162" s="28" t="s">
        <v>359</v>
      </c>
      <c r="J162" s="57" t="s">
        <v>45</v>
      </c>
      <c r="K162" s="57"/>
      <c r="L162" s="57"/>
      <c r="M162" s="29" t="s">
        <v>77</v>
      </c>
      <c r="N162" s="57" t="s">
        <v>148</v>
      </c>
      <c r="O162" s="57"/>
      <c r="P162" s="57" t="s">
        <v>118</v>
      </c>
      <c r="Q162" s="57"/>
      <c r="R162" s="59">
        <v>24500000</v>
      </c>
      <c r="S162" s="59"/>
      <c r="T162" s="31">
        <v>12500000</v>
      </c>
      <c r="U162" s="30">
        <f t="shared" si="3"/>
        <v>-12000000</v>
      </c>
      <c r="V162" s="32">
        <f t="shared" si="4"/>
        <v>0.5102040816326531</v>
      </c>
    </row>
    <row r="163" spans="1:22" s="33" customFormat="1" ht="16.5" customHeight="1">
      <c r="A163" s="69" t="s">
        <v>149</v>
      </c>
      <c r="B163" s="69"/>
      <c r="C163" s="69"/>
      <c r="D163" s="69"/>
      <c r="E163" s="69"/>
      <c r="F163" s="69"/>
      <c r="G163" s="69"/>
      <c r="H163" s="69"/>
      <c r="I163" s="23" t="s">
        <v>359</v>
      </c>
      <c r="J163" s="66" t="s">
        <v>45</v>
      </c>
      <c r="K163" s="66"/>
      <c r="L163" s="66"/>
      <c r="M163" s="24" t="s">
        <v>77</v>
      </c>
      <c r="N163" s="66" t="s">
        <v>150</v>
      </c>
      <c r="O163" s="66"/>
      <c r="P163" s="66" t="s">
        <v>17</v>
      </c>
      <c r="Q163" s="66"/>
      <c r="R163" s="68">
        <f>R164+R166+R165</f>
        <v>9761405.98</v>
      </c>
      <c r="S163" s="68"/>
      <c r="T163" s="26">
        <f>T164+T166+T165</f>
        <v>111811.81</v>
      </c>
      <c r="U163" s="25">
        <f t="shared" si="3"/>
        <v>-9649594.17</v>
      </c>
      <c r="V163" s="32">
        <f t="shared" si="4"/>
        <v>0.011454477995187328</v>
      </c>
    </row>
    <row r="164" spans="1:22" s="16" customFormat="1" ht="24" customHeight="1">
      <c r="A164" s="56" t="s">
        <v>24</v>
      </c>
      <c r="B164" s="56"/>
      <c r="C164" s="56"/>
      <c r="D164" s="56"/>
      <c r="E164" s="56"/>
      <c r="F164" s="56"/>
      <c r="G164" s="56"/>
      <c r="H164" s="56"/>
      <c r="I164" s="28" t="s">
        <v>359</v>
      </c>
      <c r="J164" s="57" t="s">
        <v>45</v>
      </c>
      <c r="K164" s="57"/>
      <c r="L164" s="57"/>
      <c r="M164" s="29" t="s">
        <v>77</v>
      </c>
      <c r="N164" s="57" t="s">
        <v>150</v>
      </c>
      <c r="O164" s="57"/>
      <c r="P164" s="57" t="s">
        <v>25</v>
      </c>
      <c r="Q164" s="57"/>
      <c r="R164" s="59">
        <v>9602391.98</v>
      </c>
      <c r="S164" s="59"/>
      <c r="T164" s="31">
        <v>105239.81</v>
      </c>
      <c r="U164" s="30">
        <f t="shared" si="3"/>
        <v>-9497152.17</v>
      </c>
      <c r="V164" s="32">
        <f t="shared" si="4"/>
        <v>0.010959749426933932</v>
      </c>
    </row>
    <row r="165" spans="1:22" s="33" customFormat="1" ht="17.25" customHeight="1">
      <c r="A165" s="56" t="s">
        <v>126</v>
      </c>
      <c r="B165" s="56"/>
      <c r="C165" s="56"/>
      <c r="D165" s="56"/>
      <c r="E165" s="56"/>
      <c r="F165" s="56"/>
      <c r="G165" s="56"/>
      <c r="H165" s="56"/>
      <c r="I165" s="28" t="s">
        <v>359</v>
      </c>
      <c r="J165" s="57" t="s">
        <v>45</v>
      </c>
      <c r="K165" s="57"/>
      <c r="L165" s="57"/>
      <c r="M165" s="29" t="s">
        <v>77</v>
      </c>
      <c r="N165" s="57" t="s">
        <v>150</v>
      </c>
      <c r="O165" s="57"/>
      <c r="P165" s="57">
        <v>410</v>
      </c>
      <c r="Q165" s="57"/>
      <c r="R165" s="59">
        <v>147000</v>
      </c>
      <c r="S165" s="59"/>
      <c r="T165" s="31">
        <v>0</v>
      </c>
      <c r="U165" s="30">
        <f>T165-R165</f>
        <v>-147000</v>
      </c>
      <c r="V165" s="32">
        <f t="shared" si="4"/>
        <v>0</v>
      </c>
    </row>
    <row r="166" spans="1:22" s="16" customFormat="1" ht="17.25" customHeight="1">
      <c r="A166" s="56" t="s">
        <v>36</v>
      </c>
      <c r="B166" s="56"/>
      <c r="C166" s="56"/>
      <c r="D166" s="56"/>
      <c r="E166" s="56"/>
      <c r="F166" s="56"/>
      <c r="G166" s="56"/>
      <c r="H166" s="56"/>
      <c r="I166" s="28" t="s">
        <v>359</v>
      </c>
      <c r="J166" s="57" t="s">
        <v>45</v>
      </c>
      <c r="K166" s="57"/>
      <c r="L166" s="57"/>
      <c r="M166" s="29" t="s">
        <v>77</v>
      </c>
      <c r="N166" s="57" t="s">
        <v>150</v>
      </c>
      <c r="O166" s="57"/>
      <c r="P166" s="57" t="s">
        <v>37</v>
      </c>
      <c r="Q166" s="57"/>
      <c r="R166" s="59">
        <v>12014</v>
      </c>
      <c r="S166" s="59"/>
      <c r="T166" s="31">
        <v>6572</v>
      </c>
      <c r="U166" s="30">
        <f t="shared" si="3"/>
        <v>-5442</v>
      </c>
      <c r="V166" s="32">
        <f t="shared" si="4"/>
        <v>0.5470284667887465</v>
      </c>
    </row>
    <row r="167" spans="1:22" s="33" customFormat="1" ht="22.5" customHeight="1">
      <c r="A167" s="69" t="s">
        <v>130</v>
      </c>
      <c r="B167" s="69"/>
      <c r="C167" s="69"/>
      <c r="D167" s="69"/>
      <c r="E167" s="69"/>
      <c r="F167" s="69"/>
      <c r="G167" s="69"/>
      <c r="H167" s="69"/>
      <c r="I167" s="23" t="s">
        <v>359</v>
      </c>
      <c r="J167" s="66" t="s">
        <v>45</v>
      </c>
      <c r="K167" s="66"/>
      <c r="L167" s="66"/>
      <c r="M167" s="24" t="s">
        <v>77</v>
      </c>
      <c r="N167" s="66" t="s">
        <v>152</v>
      </c>
      <c r="O167" s="66"/>
      <c r="P167" s="66" t="s">
        <v>17</v>
      </c>
      <c r="Q167" s="66"/>
      <c r="R167" s="68">
        <f>R168</f>
        <v>0</v>
      </c>
      <c r="S167" s="68"/>
      <c r="T167" s="26">
        <f>T168</f>
        <v>0</v>
      </c>
      <c r="U167" s="25">
        <f t="shared" si="3"/>
        <v>0</v>
      </c>
      <c r="V167" s="32">
        <v>0</v>
      </c>
    </row>
    <row r="168" spans="1:22" s="16" customFormat="1" ht="36.75" customHeight="1">
      <c r="A168" s="56" t="s">
        <v>117</v>
      </c>
      <c r="B168" s="56"/>
      <c r="C168" s="56"/>
      <c r="D168" s="56"/>
      <c r="E168" s="56"/>
      <c r="F168" s="56"/>
      <c r="G168" s="56"/>
      <c r="H168" s="56"/>
      <c r="I168" s="28" t="s">
        <v>359</v>
      </c>
      <c r="J168" s="57" t="s">
        <v>45</v>
      </c>
      <c r="K168" s="57"/>
      <c r="L168" s="57"/>
      <c r="M168" s="29" t="s">
        <v>77</v>
      </c>
      <c r="N168" s="57" t="s">
        <v>152</v>
      </c>
      <c r="O168" s="57"/>
      <c r="P168" s="57" t="s">
        <v>118</v>
      </c>
      <c r="Q168" s="57"/>
      <c r="R168" s="59">
        <v>0</v>
      </c>
      <c r="S168" s="59"/>
      <c r="T168" s="31">
        <v>0</v>
      </c>
      <c r="U168" s="30">
        <f t="shared" si="3"/>
        <v>0</v>
      </c>
      <c r="V168" s="32">
        <v>0</v>
      </c>
    </row>
    <row r="169" spans="1:22" s="16" customFormat="1" ht="30.75" customHeight="1">
      <c r="A169" s="69" t="s">
        <v>153</v>
      </c>
      <c r="B169" s="69"/>
      <c r="C169" s="69"/>
      <c r="D169" s="69"/>
      <c r="E169" s="69"/>
      <c r="F169" s="69"/>
      <c r="G169" s="69"/>
      <c r="H169" s="69"/>
      <c r="I169" s="23" t="s">
        <v>359</v>
      </c>
      <c r="J169" s="66" t="s">
        <v>45</v>
      </c>
      <c r="K169" s="66"/>
      <c r="L169" s="66"/>
      <c r="M169" s="24" t="s">
        <v>77</v>
      </c>
      <c r="N169" s="66" t="s">
        <v>154</v>
      </c>
      <c r="O169" s="66"/>
      <c r="P169" s="66" t="s">
        <v>17</v>
      </c>
      <c r="Q169" s="66"/>
      <c r="R169" s="68">
        <f>R170+R171</f>
        <v>0</v>
      </c>
      <c r="S169" s="68"/>
      <c r="T169" s="26">
        <f>T170+T171</f>
        <v>0</v>
      </c>
      <c r="U169" s="25">
        <f t="shared" si="3"/>
        <v>0</v>
      </c>
      <c r="V169" s="27">
        <v>0</v>
      </c>
    </row>
    <row r="170" spans="1:22" s="16" customFormat="1" ht="27.75" customHeight="1">
      <c r="A170" s="56" t="s">
        <v>24</v>
      </c>
      <c r="B170" s="56"/>
      <c r="C170" s="56"/>
      <c r="D170" s="56"/>
      <c r="E170" s="56"/>
      <c r="F170" s="56"/>
      <c r="G170" s="56"/>
      <c r="H170" s="56"/>
      <c r="I170" s="28" t="s">
        <v>359</v>
      </c>
      <c r="J170" s="57" t="s">
        <v>45</v>
      </c>
      <c r="K170" s="57"/>
      <c r="L170" s="57"/>
      <c r="M170" s="29" t="s">
        <v>77</v>
      </c>
      <c r="N170" s="57" t="s">
        <v>154</v>
      </c>
      <c r="O170" s="57"/>
      <c r="P170" s="57" t="s">
        <v>25</v>
      </c>
      <c r="Q170" s="57"/>
      <c r="R170" s="83">
        <v>0</v>
      </c>
      <c r="S170" s="83"/>
      <c r="T170" s="31">
        <v>0</v>
      </c>
      <c r="U170" s="30">
        <f aca="true" t="shared" si="5" ref="U170:U251">T170-R170</f>
        <v>0</v>
      </c>
      <c r="V170" s="32">
        <v>0</v>
      </c>
    </row>
    <row r="171" spans="1:22" s="16" customFormat="1" ht="21.75" customHeight="1">
      <c r="A171" s="56" t="s">
        <v>126</v>
      </c>
      <c r="B171" s="56"/>
      <c r="C171" s="56"/>
      <c r="D171" s="56"/>
      <c r="E171" s="56"/>
      <c r="F171" s="56"/>
      <c r="G171" s="56"/>
      <c r="H171" s="56"/>
      <c r="I171" s="28" t="s">
        <v>359</v>
      </c>
      <c r="J171" s="57" t="s">
        <v>45</v>
      </c>
      <c r="K171" s="57"/>
      <c r="L171" s="57"/>
      <c r="M171" s="29" t="s">
        <v>77</v>
      </c>
      <c r="N171" s="57" t="s">
        <v>154</v>
      </c>
      <c r="O171" s="57"/>
      <c r="P171" s="57" t="s">
        <v>128</v>
      </c>
      <c r="Q171" s="57"/>
      <c r="R171" s="59">
        <v>0</v>
      </c>
      <c r="S171" s="59"/>
      <c r="T171" s="31">
        <v>0</v>
      </c>
      <c r="U171" s="30">
        <f t="shared" si="5"/>
        <v>0</v>
      </c>
      <c r="V171" s="32">
        <v>0</v>
      </c>
    </row>
    <row r="172" spans="1:29" s="33" customFormat="1" ht="26.25" customHeight="1">
      <c r="A172" s="69" t="s">
        <v>298</v>
      </c>
      <c r="B172" s="69"/>
      <c r="C172" s="69"/>
      <c r="D172" s="69"/>
      <c r="E172" s="69"/>
      <c r="F172" s="69"/>
      <c r="G172" s="69"/>
      <c r="H172" s="69"/>
      <c r="I172" s="23" t="s">
        <v>359</v>
      </c>
      <c r="J172" s="66" t="s">
        <v>45</v>
      </c>
      <c r="K172" s="66"/>
      <c r="L172" s="66"/>
      <c r="M172" s="24" t="s">
        <v>77</v>
      </c>
      <c r="N172" s="66" t="s">
        <v>100</v>
      </c>
      <c r="O172" s="66"/>
      <c r="P172" s="66" t="s">
        <v>17</v>
      </c>
      <c r="Q172" s="66"/>
      <c r="R172" s="68">
        <f>R173</f>
        <v>32833610.95</v>
      </c>
      <c r="S172" s="68"/>
      <c r="T172" s="26">
        <f>T173</f>
        <v>0</v>
      </c>
      <c r="U172" s="25">
        <f t="shared" si="5"/>
        <v>-32833610.95</v>
      </c>
      <c r="V172" s="27">
        <f aca="true" t="shared" si="6" ref="V172:V246">T172/R172</f>
        <v>0</v>
      </c>
      <c r="AC172" s="33" t="s">
        <v>295</v>
      </c>
    </row>
    <row r="173" spans="1:29" s="16" customFormat="1" ht="26.25" customHeight="1">
      <c r="A173" s="69" t="s">
        <v>90</v>
      </c>
      <c r="B173" s="69"/>
      <c r="C173" s="69"/>
      <c r="D173" s="69"/>
      <c r="E173" s="69"/>
      <c r="F173" s="69"/>
      <c r="G173" s="69"/>
      <c r="H173" s="69"/>
      <c r="I173" s="23" t="s">
        <v>359</v>
      </c>
      <c r="J173" s="66" t="s">
        <v>45</v>
      </c>
      <c r="K173" s="66"/>
      <c r="L173" s="66"/>
      <c r="M173" s="24" t="s">
        <v>77</v>
      </c>
      <c r="N173" s="66" t="s">
        <v>101</v>
      </c>
      <c r="O173" s="66"/>
      <c r="P173" s="66" t="s">
        <v>17</v>
      </c>
      <c r="Q173" s="66"/>
      <c r="R173" s="68">
        <f>R176+R178+R180+R174</f>
        <v>32833610.95</v>
      </c>
      <c r="S173" s="68"/>
      <c r="T173" s="26">
        <f>T176+T178+T180+T174</f>
        <v>0</v>
      </c>
      <c r="U173" s="25">
        <f t="shared" si="5"/>
        <v>-32833610.95</v>
      </c>
      <c r="V173" s="27">
        <f t="shared" si="6"/>
        <v>0</v>
      </c>
      <c r="AC173" s="16" t="s">
        <v>295</v>
      </c>
    </row>
    <row r="174" spans="1:22" s="16" customFormat="1" ht="26.25" customHeight="1">
      <c r="A174" s="63" t="s">
        <v>132</v>
      </c>
      <c r="B174" s="64"/>
      <c r="C174" s="64"/>
      <c r="D174" s="64"/>
      <c r="E174" s="64"/>
      <c r="F174" s="64"/>
      <c r="G174" s="64"/>
      <c r="H174" s="65"/>
      <c r="I174" s="23" t="s">
        <v>359</v>
      </c>
      <c r="J174" s="66" t="s">
        <v>45</v>
      </c>
      <c r="K174" s="66"/>
      <c r="L174" s="66"/>
      <c r="M174" s="24" t="s">
        <v>77</v>
      </c>
      <c r="N174" s="67" t="s">
        <v>364</v>
      </c>
      <c r="O174" s="67"/>
      <c r="P174" s="66" t="s">
        <v>17</v>
      </c>
      <c r="Q174" s="66"/>
      <c r="R174" s="68">
        <f>R175</f>
        <v>3269202</v>
      </c>
      <c r="S174" s="68"/>
      <c r="T174" s="26">
        <f>T175</f>
        <v>0</v>
      </c>
      <c r="U174" s="25">
        <f t="shared" si="5"/>
        <v>-3269202</v>
      </c>
      <c r="V174" s="27">
        <f t="shared" si="6"/>
        <v>0</v>
      </c>
    </row>
    <row r="175" spans="1:22" s="16" customFormat="1" ht="26.25" customHeight="1">
      <c r="A175" s="56" t="s">
        <v>24</v>
      </c>
      <c r="B175" s="56"/>
      <c r="C175" s="56"/>
      <c r="D175" s="56"/>
      <c r="E175" s="56"/>
      <c r="F175" s="56"/>
      <c r="G175" s="56"/>
      <c r="H175" s="56"/>
      <c r="I175" s="28" t="s">
        <v>359</v>
      </c>
      <c r="J175" s="57" t="s">
        <v>45</v>
      </c>
      <c r="K175" s="57"/>
      <c r="L175" s="57"/>
      <c r="M175" s="29" t="s">
        <v>77</v>
      </c>
      <c r="N175" s="58" t="s">
        <v>364</v>
      </c>
      <c r="O175" s="58"/>
      <c r="P175" s="57" t="s">
        <v>25</v>
      </c>
      <c r="Q175" s="57"/>
      <c r="R175" s="59">
        <v>3269202</v>
      </c>
      <c r="S175" s="59"/>
      <c r="T175" s="26">
        <v>0</v>
      </c>
      <c r="U175" s="25">
        <f t="shared" si="5"/>
        <v>-3269202</v>
      </c>
      <c r="V175" s="27">
        <f t="shared" si="6"/>
        <v>0</v>
      </c>
    </row>
    <row r="176" spans="1:22" s="33" customFormat="1" ht="32.25" customHeight="1">
      <c r="A176" s="69" t="s">
        <v>133</v>
      </c>
      <c r="B176" s="69"/>
      <c r="C176" s="69"/>
      <c r="D176" s="69"/>
      <c r="E176" s="69"/>
      <c r="F176" s="69"/>
      <c r="G176" s="69"/>
      <c r="H176" s="69"/>
      <c r="I176" s="23" t="s">
        <v>359</v>
      </c>
      <c r="J176" s="66" t="s">
        <v>45</v>
      </c>
      <c r="K176" s="66"/>
      <c r="L176" s="66"/>
      <c r="M176" s="24" t="s">
        <v>77</v>
      </c>
      <c r="N176" s="66" t="s">
        <v>155</v>
      </c>
      <c r="O176" s="66"/>
      <c r="P176" s="66" t="s">
        <v>17</v>
      </c>
      <c r="Q176" s="66"/>
      <c r="R176" s="68">
        <f>R177</f>
        <v>2968975</v>
      </c>
      <c r="S176" s="68"/>
      <c r="T176" s="26">
        <f>T177</f>
        <v>0</v>
      </c>
      <c r="U176" s="25">
        <f t="shared" si="5"/>
        <v>-2968975</v>
      </c>
      <c r="V176" s="27">
        <f t="shared" si="6"/>
        <v>0</v>
      </c>
    </row>
    <row r="177" spans="1:28" s="16" customFormat="1" ht="22.5" customHeight="1">
      <c r="A177" s="56" t="s">
        <v>24</v>
      </c>
      <c r="B177" s="56"/>
      <c r="C177" s="56"/>
      <c r="D177" s="56"/>
      <c r="E177" s="56"/>
      <c r="F177" s="56"/>
      <c r="G177" s="56"/>
      <c r="H177" s="56"/>
      <c r="I177" s="28" t="s">
        <v>359</v>
      </c>
      <c r="J177" s="57" t="s">
        <v>45</v>
      </c>
      <c r="K177" s="57"/>
      <c r="L177" s="57"/>
      <c r="M177" s="29" t="s">
        <v>77</v>
      </c>
      <c r="N177" s="57" t="s">
        <v>155</v>
      </c>
      <c r="O177" s="57"/>
      <c r="P177" s="57" t="s">
        <v>25</v>
      </c>
      <c r="Q177" s="57"/>
      <c r="R177" s="59">
        <v>2968975</v>
      </c>
      <c r="S177" s="59"/>
      <c r="T177" s="31">
        <v>0</v>
      </c>
      <c r="U177" s="30">
        <f t="shared" si="5"/>
        <v>-2968975</v>
      </c>
      <c r="V177" s="32">
        <f t="shared" si="6"/>
        <v>0</v>
      </c>
      <c r="AB177" s="16" t="s">
        <v>295</v>
      </c>
    </row>
    <row r="178" spans="1:22" s="33" customFormat="1" ht="20.25" customHeight="1">
      <c r="A178" s="63" t="s">
        <v>299</v>
      </c>
      <c r="B178" s="64"/>
      <c r="C178" s="64"/>
      <c r="D178" s="64"/>
      <c r="E178" s="64"/>
      <c r="F178" s="64"/>
      <c r="G178" s="64"/>
      <c r="H178" s="65"/>
      <c r="I178" s="23" t="s">
        <v>359</v>
      </c>
      <c r="J178" s="66" t="s">
        <v>45</v>
      </c>
      <c r="K178" s="66"/>
      <c r="L178" s="66"/>
      <c r="M178" s="24" t="s">
        <v>77</v>
      </c>
      <c r="N178" s="67" t="s">
        <v>297</v>
      </c>
      <c r="O178" s="67"/>
      <c r="P178" s="66" t="s">
        <v>17</v>
      </c>
      <c r="Q178" s="66"/>
      <c r="R178" s="68">
        <f>R179</f>
        <v>25000000</v>
      </c>
      <c r="S178" s="68"/>
      <c r="T178" s="26">
        <f>T179</f>
        <v>0</v>
      </c>
      <c r="U178" s="25">
        <f>T178-R178</f>
        <v>-25000000</v>
      </c>
      <c r="V178" s="32">
        <f t="shared" si="6"/>
        <v>0</v>
      </c>
    </row>
    <row r="179" spans="1:22" s="16" customFormat="1" ht="24" customHeight="1">
      <c r="A179" s="56" t="s">
        <v>24</v>
      </c>
      <c r="B179" s="56"/>
      <c r="C179" s="56"/>
      <c r="D179" s="56"/>
      <c r="E179" s="56"/>
      <c r="F179" s="56"/>
      <c r="G179" s="56"/>
      <c r="H179" s="56"/>
      <c r="I179" s="28" t="s">
        <v>359</v>
      </c>
      <c r="J179" s="57" t="s">
        <v>45</v>
      </c>
      <c r="K179" s="57"/>
      <c r="L179" s="57"/>
      <c r="M179" s="29" t="s">
        <v>77</v>
      </c>
      <c r="N179" s="58" t="s">
        <v>297</v>
      </c>
      <c r="O179" s="58"/>
      <c r="P179" s="57" t="s">
        <v>25</v>
      </c>
      <c r="Q179" s="57"/>
      <c r="R179" s="59">
        <v>25000000</v>
      </c>
      <c r="S179" s="59"/>
      <c r="T179" s="31">
        <v>0</v>
      </c>
      <c r="U179" s="30">
        <f>T179-R179</f>
        <v>-25000000</v>
      </c>
      <c r="V179" s="32">
        <f t="shared" si="6"/>
        <v>0</v>
      </c>
    </row>
    <row r="180" spans="1:22" s="16" customFormat="1" ht="25.5" customHeight="1">
      <c r="A180" s="63" t="s">
        <v>332</v>
      </c>
      <c r="B180" s="64"/>
      <c r="C180" s="64"/>
      <c r="D180" s="64"/>
      <c r="E180" s="64"/>
      <c r="F180" s="64"/>
      <c r="G180" s="64"/>
      <c r="H180" s="65"/>
      <c r="I180" s="23" t="s">
        <v>359</v>
      </c>
      <c r="J180" s="66" t="s">
        <v>45</v>
      </c>
      <c r="K180" s="66"/>
      <c r="L180" s="66"/>
      <c r="M180" s="24" t="s">
        <v>77</v>
      </c>
      <c r="N180" s="67" t="s">
        <v>331</v>
      </c>
      <c r="O180" s="67"/>
      <c r="P180" s="66" t="s">
        <v>17</v>
      </c>
      <c r="Q180" s="66"/>
      <c r="R180" s="68">
        <f>R181</f>
        <v>1595433.95</v>
      </c>
      <c r="S180" s="68"/>
      <c r="T180" s="26">
        <f>T181</f>
        <v>0</v>
      </c>
      <c r="U180" s="25">
        <f>T180-R180</f>
        <v>-1595433.95</v>
      </c>
      <c r="V180" s="32">
        <f t="shared" si="6"/>
        <v>0</v>
      </c>
    </row>
    <row r="181" spans="1:22" s="16" customFormat="1" ht="23.25" customHeight="1">
      <c r="A181" s="56" t="s">
        <v>24</v>
      </c>
      <c r="B181" s="56"/>
      <c r="C181" s="56"/>
      <c r="D181" s="56"/>
      <c r="E181" s="56"/>
      <c r="F181" s="56"/>
      <c r="G181" s="56"/>
      <c r="H181" s="56"/>
      <c r="I181" s="28" t="s">
        <v>359</v>
      </c>
      <c r="J181" s="57" t="s">
        <v>45</v>
      </c>
      <c r="K181" s="57"/>
      <c r="L181" s="57"/>
      <c r="M181" s="29" t="s">
        <v>77</v>
      </c>
      <c r="N181" s="58" t="s">
        <v>331</v>
      </c>
      <c r="O181" s="58"/>
      <c r="P181" s="57" t="s">
        <v>25</v>
      </c>
      <c r="Q181" s="57"/>
      <c r="R181" s="59">
        <v>1595433.95</v>
      </c>
      <c r="S181" s="59"/>
      <c r="T181" s="31">
        <v>0</v>
      </c>
      <c r="U181" s="30">
        <f>T181-R181</f>
        <v>-1595433.95</v>
      </c>
      <c r="V181" s="32">
        <f t="shared" si="6"/>
        <v>0</v>
      </c>
    </row>
    <row r="182" spans="1:22" s="16" customFormat="1" ht="22.5" customHeight="1">
      <c r="A182" s="77" t="s">
        <v>135</v>
      </c>
      <c r="B182" s="77"/>
      <c r="C182" s="77"/>
      <c r="D182" s="77"/>
      <c r="E182" s="77"/>
      <c r="F182" s="77"/>
      <c r="G182" s="77"/>
      <c r="H182" s="77"/>
      <c r="I182" s="22" t="s">
        <v>359</v>
      </c>
      <c r="J182" s="61" t="s">
        <v>45</v>
      </c>
      <c r="K182" s="61"/>
      <c r="L182" s="61"/>
      <c r="M182" s="18" t="s">
        <v>19</v>
      </c>
      <c r="N182" s="61" t="s">
        <v>16</v>
      </c>
      <c r="O182" s="61"/>
      <c r="P182" s="61" t="s">
        <v>17</v>
      </c>
      <c r="Q182" s="61"/>
      <c r="R182" s="78">
        <f>R183</f>
        <v>10538319.690000001</v>
      </c>
      <c r="S182" s="78"/>
      <c r="T182" s="19">
        <f>T183</f>
        <v>1477088.5</v>
      </c>
      <c r="U182" s="20">
        <f t="shared" si="5"/>
        <v>-9061231.190000001</v>
      </c>
      <c r="V182" s="21">
        <f t="shared" si="6"/>
        <v>0.14016356909362274</v>
      </c>
    </row>
    <row r="183" spans="1:22" s="33" customFormat="1" ht="27.75" customHeight="1">
      <c r="A183" s="69" t="s">
        <v>313</v>
      </c>
      <c r="B183" s="69"/>
      <c r="C183" s="69"/>
      <c r="D183" s="69"/>
      <c r="E183" s="69"/>
      <c r="F183" s="69"/>
      <c r="G183" s="69"/>
      <c r="H183" s="69"/>
      <c r="I183" s="23" t="s">
        <v>359</v>
      </c>
      <c r="J183" s="66" t="s">
        <v>45</v>
      </c>
      <c r="K183" s="66"/>
      <c r="L183" s="66"/>
      <c r="M183" s="24" t="s">
        <v>19</v>
      </c>
      <c r="N183" s="66" t="s">
        <v>121</v>
      </c>
      <c r="O183" s="66"/>
      <c r="P183" s="66" t="s">
        <v>17</v>
      </c>
      <c r="Q183" s="66"/>
      <c r="R183" s="68">
        <f>R184</f>
        <v>10538319.690000001</v>
      </c>
      <c r="S183" s="68"/>
      <c r="T183" s="26">
        <f>T184</f>
        <v>1477088.5</v>
      </c>
      <c r="U183" s="25">
        <f t="shared" si="5"/>
        <v>-9061231.190000001</v>
      </c>
      <c r="V183" s="27">
        <f t="shared" si="6"/>
        <v>0.14016356909362274</v>
      </c>
    </row>
    <row r="184" spans="1:22" s="16" customFormat="1" ht="20.25" customHeight="1">
      <c r="A184" s="69" t="s">
        <v>156</v>
      </c>
      <c r="B184" s="69"/>
      <c r="C184" s="69"/>
      <c r="D184" s="69"/>
      <c r="E184" s="69"/>
      <c r="F184" s="69"/>
      <c r="G184" s="69"/>
      <c r="H184" s="69"/>
      <c r="I184" s="23" t="s">
        <v>359</v>
      </c>
      <c r="J184" s="66" t="s">
        <v>45</v>
      </c>
      <c r="K184" s="66"/>
      <c r="L184" s="66"/>
      <c r="M184" s="24" t="s">
        <v>19</v>
      </c>
      <c r="N184" s="66" t="s">
        <v>157</v>
      </c>
      <c r="O184" s="66"/>
      <c r="P184" s="66" t="s">
        <v>17</v>
      </c>
      <c r="Q184" s="66"/>
      <c r="R184" s="68">
        <f>R189+R193+R196+R185+R187</f>
        <v>10538319.690000001</v>
      </c>
      <c r="S184" s="68"/>
      <c r="T184" s="26">
        <f>T189+T193+T196+T185+T187</f>
        <v>1477088.5</v>
      </c>
      <c r="U184" s="25">
        <f t="shared" si="5"/>
        <v>-9061231.190000001</v>
      </c>
      <c r="V184" s="27">
        <f t="shared" si="6"/>
        <v>0.14016356909362274</v>
      </c>
    </row>
    <row r="185" spans="1:22" s="16" customFormat="1" ht="25.5" customHeight="1">
      <c r="A185" s="63" t="s">
        <v>366</v>
      </c>
      <c r="B185" s="64"/>
      <c r="C185" s="64"/>
      <c r="D185" s="64"/>
      <c r="E185" s="64"/>
      <c r="F185" s="64"/>
      <c r="G185" s="64"/>
      <c r="H185" s="65"/>
      <c r="I185" s="23" t="s">
        <v>359</v>
      </c>
      <c r="J185" s="66" t="s">
        <v>45</v>
      </c>
      <c r="K185" s="66"/>
      <c r="L185" s="66"/>
      <c r="M185" s="24" t="s">
        <v>19</v>
      </c>
      <c r="N185" s="67" t="s">
        <v>365</v>
      </c>
      <c r="O185" s="67"/>
      <c r="P185" s="66" t="s">
        <v>17</v>
      </c>
      <c r="Q185" s="66"/>
      <c r="R185" s="68">
        <f>R186</f>
        <v>706400</v>
      </c>
      <c r="S185" s="68"/>
      <c r="T185" s="26">
        <f>T186</f>
        <v>0</v>
      </c>
      <c r="U185" s="25">
        <f t="shared" si="5"/>
        <v>-706400</v>
      </c>
      <c r="V185" s="27">
        <f t="shared" si="6"/>
        <v>0</v>
      </c>
    </row>
    <row r="186" spans="1:22" s="16" customFormat="1" ht="24.75" customHeight="1">
      <c r="A186" s="56" t="s">
        <v>24</v>
      </c>
      <c r="B186" s="56"/>
      <c r="C186" s="56"/>
      <c r="D186" s="56"/>
      <c r="E186" s="56"/>
      <c r="F186" s="56"/>
      <c r="G186" s="56"/>
      <c r="H186" s="56"/>
      <c r="I186" s="28" t="s">
        <v>359</v>
      </c>
      <c r="J186" s="57" t="s">
        <v>45</v>
      </c>
      <c r="K186" s="57"/>
      <c r="L186" s="57"/>
      <c r="M186" s="29" t="s">
        <v>19</v>
      </c>
      <c r="N186" s="58" t="s">
        <v>365</v>
      </c>
      <c r="O186" s="58"/>
      <c r="P186" s="57">
        <v>240</v>
      </c>
      <c r="Q186" s="57"/>
      <c r="R186" s="59">
        <v>706400</v>
      </c>
      <c r="S186" s="59"/>
      <c r="T186" s="26">
        <v>0</v>
      </c>
      <c r="U186" s="25">
        <f t="shared" si="5"/>
        <v>-706400</v>
      </c>
      <c r="V186" s="27">
        <f t="shared" si="6"/>
        <v>0</v>
      </c>
    </row>
    <row r="187" spans="1:22" s="16" customFormat="1" ht="24.75" customHeight="1">
      <c r="A187" s="63" t="s">
        <v>368</v>
      </c>
      <c r="B187" s="64"/>
      <c r="C187" s="64"/>
      <c r="D187" s="64"/>
      <c r="E187" s="64"/>
      <c r="F187" s="64"/>
      <c r="G187" s="64"/>
      <c r="H187" s="65"/>
      <c r="I187" s="23" t="s">
        <v>359</v>
      </c>
      <c r="J187" s="66" t="s">
        <v>45</v>
      </c>
      <c r="K187" s="66"/>
      <c r="L187" s="66"/>
      <c r="M187" s="24" t="s">
        <v>19</v>
      </c>
      <c r="N187" s="67" t="s">
        <v>367</v>
      </c>
      <c r="O187" s="67"/>
      <c r="P187" s="66" t="s">
        <v>17</v>
      </c>
      <c r="Q187" s="66"/>
      <c r="R187" s="68">
        <f>R188</f>
        <v>302743</v>
      </c>
      <c r="S187" s="68"/>
      <c r="T187" s="26">
        <f>T188</f>
        <v>0</v>
      </c>
      <c r="U187" s="25">
        <f t="shared" si="5"/>
        <v>-302743</v>
      </c>
      <c r="V187" s="27">
        <f t="shared" si="6"/>
        <v>0</v>
      </c>
    </row>
    <row r="188" spans="1:22" s="16" customFormat="1" ht="24.75" customHeight="1">
      <c r="A188" s="56" t="s">
        <v>24</v>
      </c>
      <c r="B188" s="56"/>
      <c r="C188" s="56"/>
      <c r="D188" s="56"/>
      <c r="E188" s="56"/>
      <c r="F188" s="56"/>
      <c r="G188" s="56"/>
      <c r="H188" s="56"/>
      <c r="I188" s="28" t="s">
        <v>359</v>
      </c>
      <c r="J188" s="57" t="s">
        <v>45</v>
      </c>
      <c r="K188" s="57"/>
      <c r="L188" s="57"/>
      <c r="M188" s="29" t="s">
        <v>19</v>
      </c>
      <c r="N188" s="58" t="s">
        <v>367</v>
      </c>
      <c r="O188" s="58"/>
      <c r="P188" s="57">
        <v>240</v>
      </c>
      <c r="Q188" s="57"/>
      <c r="R188" s="59">
        <v>302743</v>
      </c>
      <c r="S188" s="59"/>
      <c r="T188" s="26">
        <v>0</v>
      </c>
      <c r="U188" s="25">
        <f t="shared" si="5"/>
        <v>-302743</v>
      </c>
      <c r="V188" s="27">
        <f t="shared" si="6"/>
        <v>0</v>
      </c>
    </row>
    <row r="189" spans="1:30" s="16" customFormat="1" ht="23.25" customHeight="1">
      <c r="A189" s="69" t="s">
        <v>137</v>
      </c>
      <c r="B189" s="69"/>
      <c r="C189" s="69"/>
      <c r="D189" s="69"/>
      <c r="E189" s="69"/>
      <c r="F189" s="69"/>
      <c r="G189" s="69"/>
      <c r="H189" s="69"/>
      <c r="I189" s="23" t="s">
        <v>359</v>
      </c>
      <c r="J189" s="66" t="s">
        <v>45</v>
      </c>
      <c r="K189" s="66"/>
      <c r="L189" s="66"/>
      <c r="M189" s="24" t="s">
        <v>19</v>
      </c>
      <c r="N189" s="66" t="s">
        <v>158</v>
      </c>
      <c r="O189" s="66"/>
      <c r="P189" s="66" t="s">
        <v>17</v>
      </c>
      <c r="Q189" s="66"/>
      <c r="R189" s="68">
        <f>R190+R191+R192</f>
        <v>3248872.79</v>
      </c>
      <c r="S189" s="68"/>
      <c r="T189" s="26">
        <f>T190+T191+T192</f>
        <v>1313731.37</v>
      </c>
      <c r="U189" s="25">
        <f t="shared" si="5"/>
        <v>-1935141.42</v>
      </c>
      <c r="V189" s="27">
        <f t="shared" si="6"/>
        <v>0.4043652844899477</v>
      </c>
      <c r="AD189" s="16" t="s">
        <v>295</v>
      </c>
    </row>
    <row r="190" spans="1:28" s="16" customFormat="1" ht="21" customHeight="1">
      <c r="A190" s="56" t="s">
        <v>56</v>
      </c>
      <c r="B190" s="56"/>
      <c r="C190" s="56"/>
      <c r="D190" s="56"/>
      <c r="E190" s="56"/>
      <c r="F190" s="56"/>
      <c r="G190" s="56"/>
      <c r="H190" s="56"/>
      <c r="I190" s="28" t="s">
        <v>359</v>
      </c>
      <c r="J190" s="57" t="s">
        <v>45</v>
      </c>
      <c r="K190" s="57"/>
      <c r="L190" s="57"/>
      <c r="M190" s="29" t="s">
        <v>19</v>
      </c>
      <c r="N190" s="57" t="s">
        <v>158</v>
      </c>
      <c r="O190" s="57"/>
      <c r="P190" s="57" t="s">
        <v>57</v>
      </c>
      <c r="Q190" s="57"/>
      <c r="R190" s="59">
        <v>1764267.79</v>
      </c>
      <c r="S190" s="59"/>
      <c r="T190" s="31">
        <v>691046.77</v>
      </c>
      <c r="U190" s="30">
        <f t="shared" si="5"/>
        <v>-1073221.02</v>
      </c>
      <c r="V190" s="32">
        <f t="shared" si="6"/>
        <v>0.3916904077243285</v>
      </c>
      <c r="AB190" s="16" t="s">
        <v>295</v>
      </c>
    </row>
    <row r="191" spans="1:28" s="16" customFormat="1" ht="25.5" customHeight="1">
      <c r="A191" s="56" t="s">
        <v>24</v>
      </c>
      <c r="B191" s="56"/>
      <c r="C191" s="56"/>
      <c r="D191" s="56"/>
      <c r="E191" s="56"/>
      <c r="F191" s="56"/>
      <c r="G191" s="56"/>
      <c r="H191" s="56"/>
      <c r="I191" s="28" t="s">
        <v>359</v>
      </c>
      <c r="J191" s="57" t="s">
        <v>45</v>
      </c>
      <c r="K191" s="57"/>
      <c r="L191" s="57"/>
      <c r="M191" s="29" t="s">
        <v>19</v>
      </c>
      <c r="N191" s="57" t="s">
        <v>158</v>
      </c>
      <c r="O191" s="57"/>
      <c r="P191" s="57" t="s">
        <v>25</v>
      </c>
      <c r="Q191" s="57"/>
      <c r="R191" s="59">
        <v>497785</v>
      </c>
      <c r="S191" s="59"/>
      <c r="T191" s="31">
        <v>99229.6</v>
      </c>
      <c r="U191" s="30">
        <f t="shared" si="5"/>
        <v>-398555.4</v>
      </c>
      <c r="V191" s="32">
        <f t="shared" si="6"/>
        <v>0.19934228632843498</v>
      </c>
      <c r="AB191" s="16" t="s">
        <v>295</v>
      </c>
    </row>
    <row r="192" spans="1:26" s="16" customFormat="1" ht="21" customHeight="1">
      <c r="A192" s="56" t="s">
        <v>81</v>
      </c>
      <c r="B192" s="56"/>
      <c r="C192" s="56"/>
      <c r="D192" s="56"/>
      <c r="E192" s="56"/>
      <c r="F192" s="56"/>
      <c r="G192" s="56"/>
      <c r="H192" s="56"/>
      <c r="I192" s="28" t="s">
        <v>359</v>
      </c>
      <c r="J192" s="57" t="s">
        <v>45</v>
      </c>
      <c r="K192" s="57"/>
      <c r="L192" s="57"/>
      <c r="M192" s="29" t="s">
        <v>19</v>
      </c>
      <c r="N192" s="57" t="s">
        <v>158</v>
      </c>
      <c r="O192" s="57"/>
      <c r="P192" s="57" t="s">
        <v>108</v>
      </c>
      <c r="Q192" s="57"/>
      <c r="R192" s="59">
        <v>986820</v>
      </c>
      <c r="S192" s="59"/>
      <c r="T192" s="31">
        <v>523455</v>
      </c>
      <c r="U192" s="30">
        <f t="shared" si="5"/>
        <v>-463365</v>
      </c>
      <c r="V192" s="32">
        <f t="shared" si="6"/>
        <v>0.5304462819967167</v>
      </c>
      <c r="Z192" s="16" t="s">
        <v>295</v>
      </c>
    </row>
    <row r="193" spans="1:22" s="16" customFormat="1" ht="31.5" customHeight="1">
      <c r="A193" s="69" t="s">
        <v>159</v>
      </c>
      <c r="B193" s="69"/>
      <c r="C193" s="69"/>
      <c r="D193" s="69"/>
      <c r="E193" s="69"/>
      <c r="F193" s="69"/>
      <c r="G193" s="69"/>
      <c r="H193" s="69"/>
      <c r="I193" s="23" t="s">
        <v>359</v>
      </c>
      <c r="J193" s="66" t="s">
        <v>45</v>
      </c>
      <c r="K193" s="66"/>
      <c r="L193" s="66"/>
      <c r="M193" s="24" t="s">
        <v>19</v>
      </c>
      <c r="N193" s="66" t="s">
        <v>160</v>
      </c>
      <c r="O193" s="66"/>
      <c r="P193" s="66" t="s">
        <v>17</v>
      </c>
      <c r="Q193" s="66"/>
      <c r="R193" s="68">
        <f>R194+R195</f>
        <v>4506045.9</v>
      </c>
      <c r="S193" s="68"/>
      <c r="T193" s="26">
        <f>T194+T195</f>
        <v>163357.13</v>
      </c>
      <c r="U193" s="25">
        <f t="shared" si="5"/>
        <v>-4342688.7700000005</v>
      </c>
      <c r="V193" s="27">
        <f t="shared" si="6"/>
        <v>0.036252877495100526</v>
      </c>
    </row>
    <row r="194" spans="1:22" s="16" customFormat="1" ht="27" customHeight="1">
      <c r="A194" s="56" t="s">
        <v>24</v>
      </c>
      <c r="B194" s="56"/>
      <c r="C194" s="56"/>
      <c r="D194" s="56"/>
      <c r="E194" s="56"/>
      <c r="F194" s="56"/>
      <c r="G194" s="56"/>
      <c r="H194" s="56"/>
      <c r="I194" s="28" t="s">
        <v>359</v>
      </c>
      <c r="J194" s="57" t="s">
        <v>45</v>
      </c>
      <c r="K194" s="57"/>
      <c r="L194" s="57"/>
      <c r="M194" s="29" t="s">
        <v>19</v>
      </c>
      <c r="N194" s="57" t="s">
        <v>160</v>
      </c>
      <c r="O194" s="57"/>
      <c r="P194" s="57" t="s">
        <v>25</v>
      </c>
      <c r="Q194" s="57"/>
      <c r="R194" s="59">
        <v>4366843.98</v>
      </c>
      <c r="S194" s="59"/>
      <c r="T194" s="31">
        <v>113644.49</v>
      </c>
      <c r="U194" s="30">
        <f t="shared" si="5"/>
        <v>-4253199.49</v>
      </c>
      <c r="V194" s="32">
        <f t="shared" si="6"/>
        <v>0.0260243989756648</v>
      </c>
    </row>
    <row r="195" spans="1:22" s="16" customFormat="1" ht="21" customHeight="1">
      <c r="A195" s="56" t="s">
        <v>81</v>
      </c>
      <c r="B195" s="56"/>
      <c r="C195" s="56"/>
      <c r="D195" s="56"/>
      <c r="E195" s="56"/>
      <c r="F195" s="56"/>
      <c r="G195" s="56"/>
      <c r="H195" s="56"/>
      <c r="I195" s="28" t="s">
        <v>359</v>
      </c>
      <c r="J195" s="57" t="s">
        <v>45</v>
      </c>
      <c r="K195" s="57"/>
      <c r="L195" s="57"/>
      <c r="M195" s="29" t="s">
        <v>19</v>
      </c>
      <c r="N195" s="57" t="s">
        <v>160</v>
      </c>
      <c r="O195" s="57"/>
      <c r="P195" s="57">
        <v>540</v>
      </c>
      <c r="Q195" s="57"/>
      <c r="R195" s="59">
        <v>139201.92</v>
      </c>
      <c r="S195" s="59"/>
      <c r="T195" s="31">
        <v>49712.64</v>
      </c>
      <c r="U195" s="30">
        <f>T195-R195</f>
        <v>-89489.28000000001</v>
      </c>
      <c r="V195" s="32">
        <f t="shared" si="6"/>
        <v>0.3571261086053985</v>
      </c>
    </row>
    <row r="196" spans="1:22" s="33" customFormat="1" ht="30.75" customHeight="1">
      <c r="A196" s="69" t="s">
        <v>162</v>
      </c>
      <c r="B196" s="69"/>
      <c r="C196" s="69"/>
      <c r="D196" s="69"/>
      <c r="E196" s="69"/>
      <c r="F196" s="69"/>
      <c r="G196" s="69"/>
      <c r="H196" s="69"/>
      <c r="I196" s="23" t="s">
        <v>359</v>
      </c>
      <c r="J196" s="66" t="s">
        <v>45</v>
      </c>
      <c r="K196" s="66"/>
      <c r="L196" s="66"/>
      <c r="M196" s="24" t="s">
        <v>19</v>
      </c>
      <c r="N196" s="66" t="s">
        <v>333</v>
      </c>
      <c r="O196" s="66"/>
      <c r="P196" s="66" t="s">
        <v>17</v>
      </c>
      <c r="Q196" s="66"/>
      <c r="R196" s="68">
        <f>R197</f>
        <v>1774258</v>
      </c>
      <c r="S196" s="68"/>
      <c r="T196" s="26">
        <f>T197</f>
        <v>0</v>
      </c>
      <c r="U196" s="25">
        <f t="shared" si="5"/>
        <v>-1774258</v>
      </c>
      <c r="V196" s="27">
        <f t="shared" si="6"/>
        <v>0</v>
      </c>
    </row>
    <row r="197" spans="1:22" s="16" customFormat="1" ht="28.5" customHeight="1">
      <c r="A197" s="56" t="s">
        <v>24</v>
      </c>
      <c r="B197" s="56"/>
      <c r="C197" s="56"/>
      <c r="D197" s="56"/>
      <c r="E197" s="56"/>
      <c r="F197" s="56"/>
      <c r="G197" s="56"/>
      <c r="H197" s="56"/>
      <c r="I197" s="28" t="s">
        <v>359</v>
      </c>
      <c r="J197" s="57" t="s">
        <v>45</v>
      </c>
      <c r="K197" s="57"/>
      <c r="L197" s="57"/>
      <c r="M197" s="29" t="s">
        <v>19</v>
      </c>
      <c r="N197" s="57" t="s">
        <v>333</v>
      </c>
      <c r="O197" s="57"/>
      <c r="P197" s="57" t="s">
        <v>25</v>
      </c>
      <c r="Q197" s="57"/>
      <c r="R197" s="59">
        <v>1774258</v>
      </c>
      <c r="S197" s="59"/>
      <c r="T197" s="31">
        <v>0</v>
      </c>
      <c r="U197" s="30">
        <f t="shared" si="5"/>
        <v>-1774258</v>
      </c>
      <c r="V197" s="32">
        <f t="shared" si="6"/>
        <v>0</v>
      </c>
    </row>
    <row r="198" spans="1:22" s="33" customFormat="1" ht="23.25" customHeight="1">
      <c r="A198" s="77" t="s">
        <v>163</v>
      </c>
      <c r="B198" s="77"/>
      <c r="C198" s="77"/>
      <c r="D198" s="77"/>
      <c r="E198" s="77"/>
      <c r="F198" s="77"/>
      <c r="G198" s="77"/>
      <c r="H198" s="77"/>
      <c r="I198" s="22" t="s">
        <v>359</v>
      </c>
      <c r="J198" s="61" t="s">
        <v>164</v>
      </c>
      <c r="K198" s="61"/>
      <c r="L198" s="61"/>
      <c r="M198" s="18" t="s">
        <v>15</v>
      </c>
      <c r="N198" s="61" t="s">
        <v>16</v>
      </c>
      <c r="O198" s="61"/>
      <c r="P198" s="61" t="s">
        <v>17</v>
      </c>
      <c r="Q198" s="61"/>
      <c r="R198" s="62">
        <f>R199+R232+R286+R298+R313+R323</f>
        <v>847531008.0200001</v>
      </c>
      <c r="S198" s="62"/>
      <c r="T198" s="19">
        <f>T199+T232+T286+T298+T313+T323</f>
        <v>369206817.79</v>
      </c>
      <c r="U198" s="20">
        <f t="shared" si="5"/>
        <v>-478324190.2300001</v>
      </c>
      <c r="V198" s="21">
        <f t="shared" si="6"/>
        <v>0.43562632434244514</v>
      </c>
    </row>
    <row r="199" spans="1:22" s="16" customFormat="1" ht="21" customHeight="1">
      <c r="A199" s="77" t="s">
        <v>141</v>
      </c>
      <c r="B199" s="77"/>
      <c r="C199" s="77"/>
      <c r="D199" s="77"/>
      <c r="E199" s="77"/>
      <c r="F199" s="77"/>
      <c r="G199" s="77"/>
      <c r="H199" s="77"/>
      <c r="I199" s="22" t="s">
        <v>359</v>
      </c>
      <c r="J199" s="61" t="s">
        <v>164</v>
      </c>
      <c r="K199" s="61"/>
      <c r="L199" s="61"/>
      <c r="M199" s="18" t="s">
        <v>14</v>
      </c>
      <c r="N199" s="61" t="s">
        <v>16</v>
      </c>
      <c r="O199" s="61"/>
      <c r="P199" s="61" t="s">
        <v>17</v>
      </c>
      <c r="Q199" s="61"/>
      <c r="R199" s="62">
        <f>R200+R205+R223+R226</f>
        <v>209378407.51</v>
      </c>
      <c r="S199" s="62"/>
      <c r="T199" s="42">
        <f>T200+T205+T223+T226</f>
        <v>111823434.64000002</v>
      </c>
      <c r="U199" s="20">
        <f t="shared" si="5"/>
        <v>-97554972.86999997</v>
      </c>
      <c r="V199" s="21">
        <f t="shared" si="6"/>
        <v>0.5340733840219856</v>
      </c>
    </row>
    <row r="200" spans="1:22" s="16" customFormat="1" ht="24" customHeight="1">
      <c r="A200" s="69" t="s">
        <v>166</v>
      </c>
      <c r="B200" s="69"/>
      <c r="C200" s="69"/>
      <c r="D200" s="69"/>
      <c r="E200" s="69"/>
      <c r="F200" s="69"/>
      <c r="G200" s="69"/>
      <c r="H200" s="69"/>
      <c r="I200" s="23" t="s">
        <v>359</v>
      </c>
      <c r="J200" s="66" t="s">
        <v>164</v>
      </c>
      <c r="K200" s="66"/>
      <c r="L200" s="66"/>
      <c r="M200" s="24" t="s">
        <v>14</v>
      </c>
      <c r="N200" s="66" t="s">
        <v>167</v>
      </c>
      <c r="O200" s="66"/>
      <c r="P200" s="66" t="s">
        <v>17</v>
      </c>
      <c r="Q200" s="66"/>
      <c r="R200" s="68">
        <f>R201+R203</f>
        <v>12540</v>
      </c>
      <c r="S200" s="68"/>
      <c r="T200" s="26">
        <f>T201+T203</f>
        <v>8730</v>
      </c>
      <c r="U200" s="25">
        <f t="shared" si="5"/>
        <v>-3810</v>
      </c>
      <c r="V200" s="27">
        <f t="shared" si="6"/>
        <v>0.6961722488038278</v>
      </c>
    </row>
    <row r="201" spans="1:22" s="33" customFormat="1" ht="30.75" customHeight="1">
      <c r="A201" s="69" t="s">
        <v>168</v>
      </c>
      <c r="B201" s="69"/>
      <c r="C201" s="69"/>
      <c r="D201" s="69"/>
      <c r="E201" s="69"/>
      <c r="F201" s="69"/>
      <c r="G201" s="69"/>
      <c r="H201" s="69"/>
      <c r="I201" s="23" t="s">
        <v>359</v>
      </c>
      <c r="J201" s="66" t="s">
        <v>164</v>
      </c>
      <c r="K201" s="66"/>
      <c r="L201" s="66"/>
      <c r="M201" s="24" t="s">
        <v>14</v>
      </c>
      <c r="N201" s="67" t="s">
        <v>334</v>
      </c>
      <c r="O201" s="67"/>
      <c r="P201" s="66" t="s">
        <v>17</v>
      </c>
      <c r="Q201" s="66"/>
      <c r="R201" s="68">
        <f>R202</f>
        <v>12540</v>
      </c>
      <c r="S201" s="68"/>
      <c r="T201" s="26">
        <f>T202</f>
        <v>8730</v>
      </c>
      <c r="U201" s="25">
        <f t="shared" si="5"/>
        <v>-3810</v>
      </c>
      <c r="V201" s="27">
        <f t="shared" si="6"/>
        <v>0.6961722488038278</v>
      </c>
    </row>
    <row r="202" spans="1:22" s="16" customFormat="1" ht="28.5" customHeight="1">
      <c r="A202" s="56" t="s">
        <v>24</v>
      </c>
      <c r="B202" s="56"/>
      <c r="C202" s="56"/>
      <c r="D202" s="56"/>
      <c r="E202" s="56"/>
      <c r="F202" s="56"/>
      <c r="G202" s="56"/>
      <c r="H202" s="56"/>
      <c r="I202" s="28" t="s">
        <v>359</v>
      </c>
      <c r="J202" s="57" t="s">
        <v>164</v>
      </c>
      <c r="K202" s="57"/>
      <c r="L202" s="57"/>
      <c r="M202" s="29" t="s">
        <v>14</v>
      </c>
      <c r="N202" s="58" t="s">
        <v>334</v>
      </c>
      <c r="O202" s="58"/>
      <c r="P202" s="57" t="s">
        <v>25</v>
      </c>
      <c r="Q202" s="57"/>
      <c r="R202" s="59">
        <v>12540</v>
      </c>
      <c r="S202" s="59"/>
      <c r="T202" s="31">
        <v>8730</v>
      </c>
      <c r="U202" s="30">
        <f t="shared" si="5"/>
        <v>-3810</v>
      </c>
      <c r="V202" s="32">
        <f t="shared" si="6"/>
        <v>0.6961722488038278</v>
      </c>
    </row>
    <row r="203" spans="1:22" s="33" customFormat="1" ht="40.5" customHeight="1">
      <c r="A203" s="56" t="s">
        <v>301</v>
      </c>
      <c r="B203" s="56"/>
      <c r="C203" s="56"/>
      <c r="D203" s="56"/>
      <c r="E203" s="56"/>
      <c r="F203" s="56"/>
      <c r="G203" s="56"/>
      <c r="H203" s="56"/>
      <c r="I203" s="23" t="s">
        <v>359</v>
      </c>
      <c r="J203" s="66" t="s">
        <v>164</v>
      </c>
      <c r="K203" s="66"/>
      <c r="L203" s="66"/>
      <c r="M203" s="24" t="s">
        <v>14</v>
      </c>
      <c r="N203" s="67" t="s">
        <v>300</v>
      </c>
      <c r="O203" s="67"/>
      <c r="P203" s="66" t="s">
        <v>17</v>
      </c>
      <c r="Q203" s="66"/>
      <c r="R203" s="68">
        <f>R204</f>
        <v>0</v>
      </c>
      <c r="S203" s="68"/>
      <c r="T203" s="31">
        <f>T204</f>
        <v>0</v>
      </c>
      <c r="U203" s="30">
        <f t="shared" si="5"/>
        <v>0</v>
      </c>
      <c r="V203" s="32">
        <v>0</v>
      </c>
    </row>
    <row r="204" spans="1:22" s="16" customFormat="1" ht="26.25" customHeight="1">
      <c r="A204" s="56" t="s">
        <v>24</v>
      </c>
      <c r="B204" s="56"/>
      <c r="C204" s="56"/>
      <c r="D204" s="56"/>
      <c r="E204" s="56"/>
      <c r="F204" s="56"/>
      <c r="G204" s="56"/>
      <c r="H204" s="56"/>
      <c r="I204" s="28" t="s">
        <v>359</v>
      </c>
      <c r="J204" s="57" t="s">
        <v>164</v>
      </c>
      <c r="K204" s="57"/>
      <c r="L204" s="57"/>
      <c r="M204" s="29" t="s">
        <v>14</v>
      </c>
      <c r="N204" s="58" t="s">
        <v>300</v>
      </c>
      <c r="O204" s="58"/>
      <c r="P204" s="57" t="s">
        <v>25</v>
      </c>
      <c r="Q204" s="57"/>
      <c r="R204" s="59">
        <v>0</v>
      </c>
      <c r="S204" s="59"/>
      <c r="T204" s="31">
        <v>0</v>
      </c>
      <c r="U204" s="30">
        <f t="shared" si="5"/>
        <v>0</v>
      </c>
      <c r="V204" s="32">
        <v>0</v>
      </c>
    </row>
    <row r="205" spans="1:22" s="16" customFormat="1" ht="24.75" customHeight="1">
      <c r="A205" s="69" t="s">
        <v>311</v>
      </c>
      <c r="B205" s="69"/>
      <c r="C205" s="69"/>
      <c r="D205" s="69"/>
      <c r="E205" s="69"/>
      <c r="F205" s="69"/>
      <c r="G205" s="69"/>
      <c r="H205" s="69"/>
      <c r="I205" s="23" t="s">
        <v>359</v>
      </c>
      <c r="J205" s="66" t="s">
        <v>164</v>
      </c>
      <c r="K205" s="66"/>
      <c r="L205" s="66"/>
      <c r="M205" s="24" t="s">
        <v>14</v>
      </c>
      <c r="N205" s="66" t="s">
        <v>30</v>
      </c>
      <c r="O205" s="66"/>
      <c r="P205" s="66" t="s">
        <v>17</v>
      </c>
      <c r="Q205" s="66"/>
      <c r="R205" s="68">
        <f>R206</f>
        <v>205357692.51</v>
      </c>
      <c r="S205" s="68"/>
      <c r="T205" s="26">
        <f>T206</f>
        <v>111664704.64000002</v>
      </c>
      <c r="U205" s="25">
        <f t="shared" si="5"/>
        <v>-93692987.86999997</v>
      </c>
      <c r="V205" s="27">
        <f t="shared" si="6"/>
        <v>0.543757106321023</v>
      </c>
    </row>
    <row r="206" spans="1:22" s="16" customFormat="1" ht="24" customHeight="1">
      <c r="A206" s="69" t="s">
        <v>31</v>
      </c>
      <c r="B206" s="69"/>
      <c r="C206" s="69"/>
      <c r="D206" s="69"/>
      <c r="E206" s="69"/>
      <c r="F206" s="69"/>
      <c r="G206" s="69"/>
      <c r="H206" s="69"/>
      <c r="I206" s="23" t="s">
        <v>359</v>
      </c>
      <c r="J206" s="66" t="s">
        <v>164</v>
      </c>
      <c r="K206" s="66"/>
      <c r="L206" s="66"/>
      <c r="M206" s="24" t="s">
        <v>14</v>
      </c>
      <c r="N206" s="66" t="s">
        <v>32</v>
      </c>
      <c r="O206" s="66"/>
      <c r="P206" s="66" t="s">
        <v>17</v>
      </c>
      <c r="Q206" s="66"/>
      <c r="R206" s="68">
        <f>R207+R220</f>
        <v>205357692.51</v>
      </c>
      <c r="S206" s="68"/>
      <c r="T206" s="26">
        <f>T207+T220</f>
        <v>111664704.64000002</v>
      </c>
      <c r="U206" s="25">
        <f t="shared" si="5"/>
        <v>-93692987.86999997</v>
      </c>
      <c r="V206" s="27">
        <f t="shared" si="6"/>
        <v>0.543757106321023</v>
      </c>
    </row>
    <row r="207" spans="1:22" s="16" customFormat="1" ht="18" customHeight="1">
      <c r="A207" s="69" t="s">
        <v>170</v>
      </c>
      <c r="B207" s="69"/>
      <c r="C207" s="69"/>
      <c r="D207" s="69"/>
      <c r="E207" s="69"/>
      <c r="F207" s="69"/>
      <c r="G207" s="69"/>
      <c r="H207" s="69"/>
      <c r="I207" s="23" t="s">
        <v>359</v>
      </c>
      <c r="J207" s="66" t="s">
        <v>164</v>
      </c>
      <c r="K207" s="66"/>
      <c r="L207" s="66"/>
      <c r="M207" s="24" t="s">
        <v>14</v>
      </c>
      <c r="N207" s="66" t="s">
        <v>171</v>
      </c>
      <c r="O207" s="66"/>
      <c r="P207" s="66" t="s">
        <v>17</v>
      </c>
      <c r="Q207" s="66"/>
      <c r="R207" s="68">
        <f>R208+R214+R212</f>
        <v>204296127.29</v>
      </c>
      <c r="S207" s="68"/>
      <c r="T207" s="34">
        <f>T208+T214+T212</f>
        <v>111562451.78000002</v>
      </c>
      <c r="U207" s="25">
        <f t="shared" si="5"/>
        <v>-92733675.50999998</v>
      </c>
      <c r="V207" s="27">
        <f t="shared" si="6"/>
        <v>0.5460820685143788</v>
      </c>
    </row>
    <row r="208" spans="1:22" s="16" customFormat="1" ht="24.75" customHeight="1">
      <c r="A208" s="69" t="s">
        <v>142</v>
      </c>
      <c r="B208" s="69"/>
      <c r="C208" s="69"/>
      <c r="D208" s="69"/>
      <c r="E208" s="69"/>
      <c r="F208" s="69"/>
      <c r="G208" s="69"/>
      <c r="H208" s="69"/>
      <c r="I208" s="23" t="s">
        <v>359</v>
      </c>
      <c r="J208" s="66" t="s">
        <v>164</v>
      </c>
      <c r="K208" s="66"/>
      <c r="L208" s="66"/>
      <c r="M208" s="24" t="s">
        <v>14</v>
      </c>
      <c r="N208" s="66" t="s">
        <v>173</v>
      </c>
      <c r="O208" s="66"/>
      <c r="P208" s="66" t="s">
        <v>17</v>
      </c>
      <c r="Q208" s="66"/>
      <c r="R208" s="68">
        <f>R209+R210+R211</f>
        <v>122566393.09</v>
      </c>
      <c r="S208" s="68"/>
      <c r="T208" s="26">
        <f>T209+T210+T211</f>
        <v>71528808.84000002</v>
      </c>
      <c r="U208" s="25">
        <f t="shared" si="5"/>
        <v>-51037584.249999985</v>
      </c>
      <c r="V208" s="27">
        <f t="shared" si="6"/>
        <v>0.5835923456397767</v>
      </c>
    </row>
    <row r="209" spans="1:22" s="16" customFormat="1" ht="19.5" customHeight="1">
      <c r="A209" s="56" t="s">
        <v>56</v>
      </c>
      <c r="B209" s="56"/>
      <c r="C209" s="56"/>
      <c r="D209" s="56"/>
      <c r="E209" s="56"/>
      <c r="F209" s="56"/>
      <c r="G209" s="56"/>
      <c r="H209" s="56"/>
      <c r="I209" s="28" t="s">
        <v>359</v>
      </c>
      <c r="J209" s="57" t="s">
        <v>164</v>
      </c>
      <c r="K209" s="57"/>
      <c r="L209" s="57"/>
      <c r="M209" s="29" t="s">
        <v>14</v>
      </c>
      <c r="N209" s="57" t="s">
        <v>173</v>
      </c>
      <c r="O209" s="57"/>
      <c r="P209" s="57" t="s">
        <v>57</v>
      </c>
      <c r="Q209" s="57"/>
      <c r="R209" s="59">
        <v>121780561.17</v>
      </c>
      <c r="S209" s="59"/>
      <c r="T209" s="31">
        <v>70986538.01</v>
      </c>
      <c r="U209" s="30">
        <f t="shared" si="5"/>
        <v>-50794023.16</v>
      </c>
      <c r="V209" s="32">
        <f t="shared" si="6"/>
        <v>0.5829053284695092</v>
      </c>
    </row>
    <row r="210" spans="1:22" s="16" customFormat="1" ht="25.5" customHeight="1">
      <c r="A210" s="56" t="s">
        <v>24</v>
      </c>
      <c r="B210" s="56"/>
      <c r="C210" s="56"/>
      <c r="D210" s="56"/>
      <c r="E210" s="56"/>
      <c r="F210" s="56"/>
      <c r="G210" s="56"/>
      <c r="H210" s="56"/>
      <c r="I210" s="28" t="s">
        <v>359</v>
      </c>
      <c r="J210" s="57" t="s">
        <v>164</v>
      </c>
      <c r="K210" s="57"/>
      <c r="L210" s="57"/>
      <c r="M210" s="29" t="s">
        <v>14</v>
      </c>
      <c r="N210" s="57" t="s">
        <v>173</v>
      </c>
      <c r="O210" s="57"/>
      <c r="P210" s="57" t="s">
        <v>25</v>
      </c>
      <c r="Q210" s="57"/>
      <c r="R210" s="59">
        <v>648094.27</v>
      </c>
      <c r="S210" s="59"/>
      <c r="T210" s="31">
        <v>404533.18</v>
      </c>
      <c r="U210" s="30">
        <f t="shared" si="5"/>
        <v>-243561.09000000003</v>
      </c>
      <c r="V210" s="32">
        <f t="shared" si="6"/>
        <v>0.6241887927816426</v>
      </c>
    </row>
    <row r="211" spans="1:22" s="16" customFormat="1" ht="24" customHeight="1">
      <c r="A211" s="56" t="s">
        <v>216</v>
      </c>
      <c r="B211" s="56"/>
      <c r="C211" s="56"/>
      <c r="D211" s="56"/>
      <c r="E211" s="56"/>
      <c r="F211" s="56"/>
      <c r="G211" s="56"/>
      <c r="H211" s="56"/>
      <c r="I211" s="28" t="s">
        <v>359</v>
      </c>
      <c r="J211" s="57" t="s">
        <v>164</v>
      </c>
      <c r="K211" s="57"/>
      <c r="L211" s="57"/>
      <c r="M211" s="29" t="s">
        <v>14</v>
      </c>
      <c r="N211" s="57" t="s">
        <v>173</v>
      </c>
      <c r="O211" s="57"/>
      <c r="P211" s="57">
        <v>320</v>
      </c>
      <c r="Q211" s="57"/>
      <c r="R211" s="59">
        <v>137737.65</v>
      </c>
      <c r="S211" s="59"/>
      <c r="T211" s="31">
        <v>137737.65</v>
      </c>
      <c r="U211" s="30">
        <f t="shared" si="5"/>
        <v>0</v>
      </c>
      <c r="V211" s="32">
        <f t="shared" si="6"/>
        <v>1</v>
      </c>
    </row>
    <row r="212" spans="1:22" s="16" customFormat="1" ht="28.5" customHeight="1">
      <c r="A212" s="63" t="s">
        <v>145</v>
      </c>
      <c r="B212" s="64"/>
      <c r="C212" s="64"/>
      <c r="D212" s="64"/>
      <c r="E212" s="64"/>
      <c r="F212" s="64"/>
      <c r="G212" s="64"/>
      <c r="H212" s="65"/>
      <c r="I212" s="23" t="s">
        <v>359</v>
      </c>
      <c r="J212" s="66" t="s">
        <v>164</v>
      </c>
      <c r="K212" s="66"/>
      <c r="L212" s="66"/>
      <c r="M212" s="24" t="s">
        <v>14</v>
      </c>
      <c r="N212" s="67" t="s">
        <v>269</v>
      </c>
      <c r="O212" s="67"/>
      <c r="P212" s="66" t="s">
        <v>17</v>
      </c>
      <c r="Q212" s="66"/>
      <c r="R212" s="75">
        <f>R213</f>
        <v>3200000</v>
      </c>
      <c r="S212" s="76"/>
      <c r="T212" s="25">
        <f>T213</f>
        <v>0</v>
      </c>
      <c r="U212" s="25">
        <f t="shared" si="5"/>
        <v>-3200000</v>
      </c>
      <c r="V212" s="27">
        <f t="shared" si="6"/>
        <v>0</v>
      </c>
    </row>
    <row r="213" spans="1:22" s="16" customFormat="1" ht="18.75" customHeight="1">
      <c r="A213" s="56" t="s">
        <v>24</v>
      </c>
      <c r="B213" s="56"/>
      <c r="C213" s="56"/>
      <c r="D213" s="56"/>
      <c r="E213" s="56"/>
      <c r="F213" s="56"/>
      <c r="G213" s="56"/>
      <c r="H213" s="56"/>
      <c r="I213" s="28" t="s">
        <v>359</v>
      </c>
      <c r="J213" s="57" t="s">
        <v>164</v>
      </c>
      <c r="K213" s="57"/>
      <c r="L213" s="57"/>
      <c r="M213" s="29" t="s">
        <v>14</v>
      </c>
      <c r="N213" s="58" t="s">
        <v>269</v>
      </c>
      <c r="O213" s="58"/>
      <c r="P213" s="57">
        <v>240</v>
      </c>
      <c r="Q213" s="57"/>
      <c r="R213" s="73">
        <v>3200000</v>
      </c>
      <c r="S213" s="74"/>
      <c r="T213" s="31">
        <v>0</v>
      </c>
      <c r="U213" s="30">
        <f t="shared" si="5"/>
        <v>-3200000</v>
      </c>
      <c r="V213" s="32">
        <f t="shared" si="6"/>
        <v>0</v>
      </c>
    </row>
    <row r="214" spans="1:22" s="16" customFormat="1" ht="27" customHeight="1">
      <c r="A214" s="69" t="s">
        <v>146</v>
      </c>
      <c r="B214" s="69"/>
      <c r="C214" s="69"/>
      <c r="D214" s="69"/>
      <c r="E214" s="69"/>
      <c r="F214" s="69"/>
      <c r="G214" s="69"/>
      <c r="H214" s="69"/>
      <c r="I214" s="23" t="s">
        <v>359</v>
      </c>
      <c r="J214" s="66" t="s">
        <v>164</v>
      </c>
      <c r="K214" s="66"/>
      <c r="L214" s="66"/>
      <c r="M214" s="24" t="s">
        <v>14</v>
      </c>
      <c r="N214" s="66" t="s">
        <v>174</v>
      </c>
      <c r="O214" s="66"/>
      <c r="P214" s="66" t="s">
        <v>17</v>
      </c>
      <c r="Q214" s="66"/>
      <c r="R214" s="68">
        <f>R215+R216+R219+R217+R218</f>
        <v>78529734.19999999</v>
      </c>
      <c r="S214" s="68"/>
      <c r="T214" s="34">
        <f>T215+T216+T219+T217+T218</f>
        <v>40033642.94</v>
      </c>
      <c r="U214" s="30">
        <f t="shared" si="5"/>
        <v>-38496091.25999999</v>
      </c>
      <c r="V214" s="27">
        <f t="shared" si="6"/>
        <v>0.5097896146960345</v>
      </c>
    </row>
    <row r="215" spans="1:22" s="16" customFormat="1" ht="18.75" customHeight="1">
      <c r="A215" s="56" t="s">
        <v>56</v>
      </c>
      <c r="B215" s="56"/>
      <c r="C215" s="56"/>
      <c r="D215" s="56"/>
      <c r="E215" s="56"/>
      <c r="F215" s="56"/>
      <c r="G215" s="56"/>
      <c r="H215" s="56"/>
      <c r="I215" s="28" t="s">
        <v>359</v>
      </c>
      <c r="J215" s="57" t="s">
        <v>164</v>
      </c>
      <c r="K215" s="57"/>
      <c r="L215" s="57"/>
      <c r="M215" s="29" t="s">
        <v>14</v>
      </c>
      <c r="N215" s="57" t="s">
        <v>174</v>
      </c>
      <c r="O215" s="57"/>
      <c r="P215" s="57" t="s">
        <v>57</v>
      </c>
      <c r="Q215" s="57"/>
      <c r="R215" s="59">
        <v>20688737.37</v>
      </c>
      <c r="S215" s="59"/>
      <c r="T215" s="31">
        <v>10183158.57</v>
      </c>
      <c r="U215" s="30">
        <f t="shared" si="5"/>
        <v>-10505578.8</v>
      </c>
      <c r="V215" s="32">
        <f t="shared" si="6"/>
        <v>0.49220783211092595</v>
      </c>
    </row>
    <row r="216" spans="1:22" s="16" customFormat="1" ht="32.25" customHeight="1">
      <c r="A216" s="56" t="s">
        <v>24</v>
      </c>
      <c r="B216" s="56"/>
      <c r="C216" s="56"/>
      <c r="D216" s="56"/>
      <c r="E216" s="56"/>
      <c r="F216" s="56"/>
      <c r="G216" s="56"/>
      <c r="H216" s="56"/>
      <c r="I216" s="28" t="s">
        <v>359</v>
      </c>
      <c r="J216" s="57" t="s">
        <v>164</v>
      </c>
      <c r="K216" s="57"/>
      <c r="L216" s="57"/>
      <c r="M216" s="29" t="s">
        <v>14</v>
      </c>
      <c r="N216" s="57" t="s">
        <v>174</v>
      </c>
      <c r="O216" s="57"/>
      <c r="P216" s="57" t="s">
        <v>25</v>
      </c>
      <c r="Q216" s="57"/>
      <c r="R216" s="59">
        <v>56077689.12</v>
      </c>
      <c r="S216" s="59"/>
      <c r="T216" s="31">
        <v>28941366.34</v>
      </c>
      <c r="U216" s="30">
        <f t="shared" si="5"/>
        <v>-27136322.779999997</v>
      </c>
      <c r="V216" s="32">
        <f t="shared" si="6"/>
        <v>0.5160941328746395</v>
      </c>
    </row>
    <row r="217" spans="1:22" s="16" customFormat="1" ht="24.75" customHeight="1">
      <c r="A217" s="56" t="s">
        <v>216</v>
      </c>
      <c r="B217" s="56"/>
      <c r="C217" s="56"/>
      <c r="D217" s="56"/>
      <c r="E217" s="56"/>
      <c r="F217" s="56"/>
      <c r="G217" s="56"/>
      <c r="H217" s="56"/>
      <c r="I217" s="28" t="s">
        <v>359</v>
      </c>
      <c r="J217" s="57" t="s">
        <v>164</v>
      </c>
      <c r="K217" s="57"/>
      <c r="L217" s="57"/>
      <c r="M217" s="29" t="s">
        <v>14</v>
      </c>
      <c r="N217" s="57" t="s">
        <v>174</v>
      </c>
      <c r="O217" s="57"/>
      <c r="P217" s="57">
        <v>320</v>
      </c>
      <c r="Q217" s="57"/>
      <c r="R217" s="73">
        <v>1068547.96</v>
      </c>
      <c r="S217" s="74"/>
      <c r="T217" s="31">
        <v>580351.61</v>
      </c>
      <c r="U217" s="30">
        <f t="shared" si="5"/>
        <v>-488196.35</v>
      </c>
      <c r="V217" s="32">
        <f t="shared" si="6"/>
        <v>0.5431217238017094</v>
      </c>
    </row>
    <row r="218" spans="1:22" s="16" customFormat="1" ht="20.25" customHeight="1">
      <c r="A218" s="56" t="s">
        <v>26</v>
      </c>
      <c r="B218" s="56"/>
      <c r="C218" s="56"/>
      <c r="D218" s="56"/>
      <c r="E218" s="56"/>
      <c r="F218" s="56"/>
      <c r="G218" s="56"/>
      <c r="H218" s="56"/>
      <c r="I218" s="28" t="s">
        <v>359</v>
      </c>
      <c r="J218" s="57" t="s">
        <v>164</v>
      </c>
      <c r="K218" s="57"/>
      <c r="L218" s="57"/>
      <c r="M218" s="29" t="s">
        <v>14</v>
      </c>
      <c r="N218" s="57" t="s">
        <v>174</v>
      </c>
      <c r="O218" s="57"/>
      <c r="P218" s="57">
        <v>830</v>
      </c>
      <c r="Q218" s="57"/>
      <c r="R218" s="73">
        <v>2014.38</v>
      </c>
      <c r="S218" s="74"/>
      <c r="T218" s="31">
        <v>2014.38</v>
      </c>
      <c r="U218" s="30">
        <f t="shared" si="5"/>
        <v>0</v>
      </c>
      <c r="V218" s="32">
        <f t="shared" si="6"/>
        <v>1</v>
      </c>
    </row>
    <row r="219" spans="1:22" s="16" customFormat="1" ht="18" customHeight="1">
      <c r="A219" s="56" t="s">
        <v>36</v>
      </c>
      <c r="B219" s="56"/>
      <c r="C219" s="56"/>
      <c r="D219" s="56"/>
      <c r="E219" s="56"/>
      <c r="F219" s="56"/>
      <c r="G219" s="56"/>
      <c r="H219" s="56"/>
      <c r="I219" s="28" t="s">
        <v>359</v>
      </c>
      <c r="J219" s="57" t="s">
        <v>164</v>
      </c>
      <c r="K219" s="57"/>
      <c r="L219" s="57"/>
      <c r="M219" s="29" t="s">
        <v>14</v>
      </c>
      <c r="N219" s="57" t="s">
        <v>174</v>
      </c>
      <c r="O219" s="57"/>
      <c r="P219" s="57" t="s">
        <v>37</v>
      </c>
      <c r="Q219" s="57"/>
      <c r="R219" s="59">
        <v>692745.37</v>
      </c>
      <c r="S219" s="59"/>
      <c r="T219" s="31">
        <v>326752.04</v>
      </c>
      <c r="U219" s="30">
        <f t="shared" si="5"/>
        <v>-365993.33</v>
      </c>
      <c r="V219" s="32">
        <f t="shared" si="6"/>
        <v>0.47167697418172566</v>
      </c>
    </row>
    <row r="220" spans="1:22" s="16" customFormat="1" ht="27" customHeight="1">
      <c r="A220" s="69" t="s">
        <v>33</v>
      </c>
      <c r="B220" s="69"/>
      <c r="C220" s="69"/>
      <c r="D220" s="69"/>
      <c r="E220" s="69"/>
      <c r="F220" s="69"/>
      <c r="G220" s="69"/>
      <c r="H220" s="69"/>
      <c r="I220" s="23" t="s">
        <v>359</v>
      </c>
      <c r="J220" s="66" t="s">
        <v>164</v>
      </c>
      <c r="K220" s="66"/>
      <c r="L220" s="66"/>
      <c r="M220" s="24" t="s">
        <v>14</v>
      </c>
      <c r="N220" s="66" t="s">
        <v>34</v>
      </c>
      <c r="O220" s="66"/>
      <c r="P220" s="66" t="s">
        <v>17</v>
      </c>
      <c r="Q220" s="66"/>
      <c r="R220" s="68">
        <f>R221</f>
        <v>1061565.22</v>
      </c>
      <c r="S220" s="68"/>
      <c r="T220" s="26">
        <f>T221</f>
        <v>102252.86</v>
      </c>
      <c r="U220" s="25">
        <f t="shared" si="5"/>
        <v>-959312.36</v>
      </c>
      <c r="V220" s="27">
        <f t="shared" si="6"/>
        <v>0.09632272994022921</v>
      </c>
    </row>
    <row r="221" spans="1:22" s="16" customFormat="1" ht="26.25" customHeight="1">
      <c r="A221" s="69" t="s">
        <v>151</v>
      </c>
      <c r="B221" s="69"/>
      <c r="C221" s="69"/>
      <c r="D221" s="69"/>
      <c r="E221" s="69"/>
      <c r="F221" s="69"/>
      <c r="G221" s="69"/>
      <c r="H221" s="69"/>
      <c r="I221" s="23" t="s">
        <v>359</v>
      </c>
      <c r="J221" s="66" t="s">
        <v>164</v>
      </c>
      <c r="K221" s="66"/>
      <c r="L221" s="66"/>
      <c r="M221" s="24" t="s">
        <v>14</v>
      </c>
      <c r="N221" s="66" t="s">
        <v>177</v>
      </c>
      <c r="O221" s="66"/>
      <c r="P221" s="66" t="s">
        <v>17</v>
      </c>
      <c r="Q221" s="66"/>
      <c r="R221" s="68">
        <f>R222</f>
        <v>1061565.22</v>
      </c>
      <c r="S221" s="68"/>
      <c r="T221" s="26">
        <f>T222</f>
        <v>102252.86</v>
      </c>
      <c r="U221" s="25">
        <f t="shared" si="5"/>
        <v>-959312.36</v>
      </c>
      <c r="V221" s="27">
        <f t="shared" si="6"/>
        <v>0.09632272994022921</v>
      </c>
    </row>
    <row r="222" spans="1:22" s="16" customFormat="1" ht="27.75" customHeight="1">
      <c r="A222" s="56" t="s">
        <v>24</v>
      </c>
      <c r="B222" s="56"/>
      <c r="C222" s="56"/>
      <c r="D222" s="56"/>
      <c r="E222" s="56"/>
      <c r="F222" s="56"/>
      <c r="G222" s="56"/>
      <c r="H222" s="56"/>
      <c r="I222" s="28" t="s">
        <v>359</v>
      </c>
      <c r="J222" s="57" t="s">
        <v>164</v>
      </c>
      <c r="K222" s="57"/>
      <c r="L222" s="57"/>
      <c r="M222" s="29" t="s">
        <v>14</v>
      </c>
      <c r="N222" s="57" t="s">
        <v>177</v>
      </c>
      <c r="O222" s="57"/>
      <c r="P222" s="57" t="s">
        <v>25</v>
      </c>
      <c r="Q222" s="57"/>
      <c r="R222" s="59">
        <v>1061565.22</v>
      </c>
      <c r="S222" s="59"/>
      <c r="T222" s="31">
        <v>102252.86</v>
      </c>
      <c r="U222" s="30">
        <f t="shared" si="5"/>
        <v>-959312.36</v>
      </c>
      <c r="V222" s="32">
        <f t="shared" si="6"/>
        <v>0.09632272994022921</v>
      </c>
    </row>
    <row r="223" spans="1:26" s="33" customFormat="1" ht="27" customHeight="1">
      <c r="A223" s="69" t="s">
        <v>337</v>
      </c>
      <c r="B223" s="69"/>
      <c r="C223" s="69"/>
      <c r="D223" s="69"/>
      <c r="E223" s="69"/>
      <c r="F223" s="69"/>
      <c r="G223" s="69"/>
      <c r="H223" s="69"/>
      <c r="I223" s="23" t="s">
        <v>359</v>
      </c>
      <c r="J223" s="66" t="s">
        <v>164</v>
      </c>
      <c r="K223" s="66"/>
      <c r="L223" s="66"/>
      <c r="M223" s="24" t="s">
        <v>14</v>
      </c>
      <c r="N223" s="67" t="s">
        <v>335</v>
      </c>
      <c r="O223" s="67"/>
      <c r="P223" s="66" t="s">
        <v>17</v>
      </c>
      <c r="Q223" s="66"/>
      <c r="R223" s="68">
        <f>R224</f>
        <v>166000</v>
      </c>
      <c r="S223" s="68"/>
      <c r="T223" s="26">
        <f>T224</f>
        <v>150000</v>
      </c>
      <c r="U223" s="25">
        <f t="shared" si="5"/>
        <v>-16000</v>
      </c>
      <c r="V223" s="27">
        <f t="shared" si="6"/>
        <v>0.9036144578313253</v>
      </c>
      <c r="Z223" s="33" t="s">
        <v>295</v>
      </c>
    </row>
    <row r="224" spans="1:28" s="16" customFormat="1" ht="24" customHeight="1">
      <c r="A224" s="69" t="s">
        <v>338</v>
      </c>
      <c r="B224" s="69"/>
      <c r="C224" s="69"/>
      <c r="D224" s="69"/>
      <c r="E224" s="69"/>
      <c r="F224" s="69"/>
      <c r="G224" s="69"/>
      <c r="H224" s="69"/>
      <c r="I224" s="23" t="s">
        <v>359</v>
      </c>
      <c r="J224" s="66" t="s">
        <v>164</v>
      </c>
      <c r="K224" s="66"/>
      <c r="L224" s="66"/>
      <c r="M224" s="24" t="s">
        <v>14</v>
      </c>
      <c r="N224" s="67" t="s">
        <v>336</v>
      </c>
      <c r="O224" s="67"/>
      <c r="P224" s="66" t="s">
        <v>17</v>
      </c>
      <c r="Q224" s="66"/>
      <c r="R224" s="68">
        <f>R225</f>
        <v>166000</v>
      </c>
      <c r="S224" s="68"/>
      <c r="T224" s="26">
        <f>T225</f>
        <v>150000</v>
      </c>
      <c r="U224" s="25">
        <f t="shared" si="5"/>
        <v>-16000</v>
      </c>
      <c r="V224" s="27">
        <f t="shared" si="6"/>
        <v>0.9036144578313253</v>
      </c>
      <c r="Y224" s="16" t="s">
        <v>295</v>
      </c>
      <c r="Z224" s="16" t="s">
        <v>295</v>
      </c>
      <c r="AB224" s="16" t="s">
        <v>295</v>
      </c>
    </row>
    <row r="225" spans="1:22" s="16" customFormat="1" ht="28.5" customHeight="1">
      <c r="A225" s="56" t="s">
        <v>24</v>
      </c>
      <c r="B225" s="56"/>
      <c r="C225" s="56"/>
      <c r="D225" s="56"/>
      <c r="E225" s="56"/>
      <c r="F225" s="56"/>
      <c r="G225" s="56"/>
      <c r="H225" s="56"/>
      <c r="I225" s="28" t="s">
        <v>359</v>
      </c>
      <c r="J225" s="57" t="s">
        <v>164</v>
      </c>
      <c r="K225" s="57"/>
      <c r="L225" s="57"/>
      <c r="M225" s="29" t="s">
        <v>14</v>
      </c>
      <c r="N225" s="58" t="s">
        <v>336</v>
      </c>
      <c r="O225" s="58"/>
      <c r="P225" s="57">
        <v>240</v>
      </c>
      <c r="Q225" s="57"/>
      <c r="R225" s="59">
        <v>166000</v>
      </c>
      <c r="S225" s="59"/>
      <c r="T225" s="31">
        <v>150000</v>
      </c>
      <c r="U225" s="30">
        <f t="shared" si="5"/>
        <v>-16000</v>
      </c>
      <c r="V225" s="32">
        <f t="shared" si="6"/>
        <v>0.9036144578313253</v>
      </c>
    </row>
    <row r="226" spans="1:22" s="16" customFormat="1" ht="28.5" customHeight="1">
      <c r="A226" s="63" t="s">
        <v>298</v>
      </c>
      <c r="B226" s="64"/>
      <c r="C226" s="64"/>
      <c r="D226" s="64"/>
      <c r="E226" s="64"/>
      <c r="F226" s="64"/>
      <c r="G226" s="64"/>
      <c r="H226" s="65"/>
      <c r="I226" s="23" t="s">
        <v>359</v>
      </c>
      <c r="J226" s="66" t="s">
        <v>164</v>
      </c>
      <c r="K226" s="66"/>
      <c r="L226" s="66"/>
      <c r="M226" s="24" t="s">
        <v>14</v>
      </c>
      <c r="N226" s="67" t="s">
        <v>100</v>
      </c>
      <c r="O226" s="67"/>
      <c r="P226" s="66" t="s">
        <v>17</v>
      </c>
      <c r="Q226" s="66"/>
      <c r="R226" s="75">
        <f>R227</f>
        <v>3842175</v>
      </c>
      <c r="S226" s="76"/>
      <c r="T226" s="25">
        <f>T227</f>
        <v>0</v>
      </c>
      <c r="U226" s="30">
        <f aca="true" t="shared" si="7" ref="U226:U231">T226-R226</f>
        <v>-3842175</v>
      </c>
      <c r="V226" s="32">
        <f aca="true" t="shared" si="8" ref="V226:V231">T226/R226</f>
        <v>0</v>
      </c>
    </row>
    <row r="227" spans="1:22" s="16" customFormat="1" ht="28.5" customHeight="1">
      <c r="A227" s="63" t="s">
        <v>90</v>
      </c>
      <c r="B227" s="64"/>
      <c r="C227" s="64"/>
      <c r="D227" s="64"/>
      <c r="E227" s="64"/>
      <c r="F227" s="64"/>
      <c r="G227" s="64"/>
      <c r="H227" s="65"/>
      <c r="I227" s="23" t="s">
        <v>359</v>
      </c>
      <c r="J227" s="66" t="s">
        <v>164</v>
      </c>
      <c r="K227" s="66"/>
      <c r="L227" s="66"/>
      <c r="M227" s="24" t="s">
        <v>14</v>
      </c>
      <c r="N227" s="67" t="s">
        <v>101</v>
      </c>
      <c r="O227" s="67"/>
      <c r="P227" s="66" t="s">
        <v>17</v>
      </c>
      <c r="Q227" s="66"/>
      <c r="R227" s="75">
        <f>R228+R230</f>
        <v>3842175</v>
      </c>
      <c r="S227" s="76"/>
      <c r="T227" s="25">
        <f>T228+T230</f>
        <v>0</v>
      </c>
      <c r="U227" s="30">
        <f t="shared" si="7"/>
        <v>-3842175</v>
      </c>
      <c r="V227" s="32">
        <f t="shared" si="8"/>
        <v>0</v>
      </c>
    </row>
    <row r="228" spans="1:22" s="16" customFormat="1" ht="28.5" customHeight="1">
      <c r="A228" s="63" t="s">
        <v>132</v>
      </c>
      <c r="B228" s="64"/>
      <c r="C228" s="64"/>
      <c r="D228" s="64"/>
      <c r="E228" s="64"/>
      <c r="F228" s="64"/>
      <c r="G228" s="64"/>
      <c r="H228" s="65"/>
      <c r="I228" s="23" t="s">
        <v>359</v>
      </c>
      <c r="J228" s="66" t="s">
        <v>164</v>
      </c>
      <c r="K228" s="66"/>
      <c r="L228" s="66"/>
      <c r="M228" s="24" t="s">
        <v>14</v>
      </c>
      <c r="N228" s="67" t="s">
        <v>364</v>
      </c>
      <c r="O228" s="67"/>
      <c r="P228" s="66" t="s">
        <v>17</v>
      </c>
      <c r="Q228" s="66"/>
      <c r="R228" s="68">
        <f>R229</f>
        <v>2873947</v>
      </c>
      <c r="S228" s="68"/>
      <c r="T228" s="25">
        <f>T229</f>
        <v>0</v>
      </c>
      <c r="U228" s="30">
        <f t="shared" si="7"/>
        <v>-2873947</v>
      </c>
      <c r="V228" s="32">
        <f t="shared" si="8"/>
        <v>0</v>
      </c>
    </row>
    <row r="229" spans="1:22" s="16" customFormat="1" ht="28.5" customHeight="1">
      <c r="A229" s="56" t="s">
        <v>24</v>
      </c>
      <c r="B229" s="56"/>
      <c r="C229" s="56"/>
      <c r="D229" s="56"/>
      <c r="E229" s="56"/>
      <c r="F229" s="56"/>
      <c r="G229" s="56"/>
      <c r="H229" s="56"/>
      <c r="I229" s="28" t="s">
        <v>359</v>
      </c>
      <c r="J229" s="57" t="s">
        <v>164</v>
      </c>
      <c r="K229" s="57"/>
      <c r="L229" s="57"/>
      <c r="M229" s="29" t="s">
        <v>14</v>
      </c>
      <c r="N229" s="58" t="s">
        <v>364</v>
      </c>
      <c r="O229" s="58"/>
      <c r="P229" s="57">
        <v>240</v>
      </c>
      <c r="Q229" s="57"/>
      <c r="R229" s="59">
        <v>2873947</v>
      </c>
      <c r="S229" s="59"/>
      <c r="T229" s="31">
        <v>0</v>
      </c>
      <c r="U229" s="30">
        <f t="shared" si="7"/>
        <v>-2873947</v>
      </c>
      <c r="V229" s="32">
        <f t="shared" si="8"/>
        <v>0</v>
      </c>
    </row>
    <row r="230" spans="1:22" s="16" customFormat="1" ht="28.5" customHeight="1">
      <c r="A230" s="63" t="s">
        <v>133</v>
      </c>
      <c r="B230" s="64"/>
      <c r="C230" s="64"/>
      <c r="D230" s="64"/>
      <c r="E230" s="64"/>
      <c r="F230" s="64"/>
      <c r="G230" s="64"/>
      <c r="H230" s="65"/>
      <c r="I230" s="23" t="s">
        <v>359</v>
      </c>
      <c r="J230" s="66" t="s">
        <v>164</v>
      </c>
      <c r="K230" s="66"/>
      <c r="L230" s="66"/>
      <c r="M230" s="24" t="s">
        <v>14</v>
      </c>
      <c r="N230" s="67" t="s">
        <v>155</v>
      </c>
      <c r="O230" s="67"/>
      <c r="P230" s="66" t="s">
        <v>17</v>
      </c>
      <c r="Q230" s="66"/>
      <c r="R230" s="68">
        <f>R231</f>
        <v>968228</v>
      </c>
      <c r="S230" s="68"/>
      <c r="T230" s="25">
        <f>T231</f>
        <v>0</v>
      </c>
      <c r="U230" s="30">
        <f t="shared" si="7"/>
        <v>-968228</v>
      </c>
      <c r="V230" s="32">
        <f t="shared" si="8"/>
        <v>0</v>
      </c>
    </row>
    <row r="231" spans="1:22" s="16" customFormat="1" ht="28.5" customHeight="1">
      <c r="A231" s="56" t="s">
        <v>24</v>
      </c>
      <c r="B231" s="56"/>
      <c r="C231" s="56"/>
      <c r="D231" s="56"/>
      <c r="E231" s="56"/>
      <c r="F231" s="56"/>
      <c r="G231" s="56"/>
      <c r="H231" s="56"/>
      <c r="I231" s="28" t="s">
        <v>359</v>
      </c>
      <c r="J231" s="57" t="s">
        <v>164</v>
      </c>
      <c r="K231" s="57"/>
      <c r="L231" s="57"/>
      <c r="M231" s="29" t="s">
        <v>14</v>
      </c>
      <c r="N231" s="58" t="s">
        <v>155</v>
      </c>
      <c r="O231" s="58"/>
      <c r="P231" s="57">
        <v>240</v>
      </c>
      <c r="Q231" s="57"/>
      <c r="R231" s="59">
        <v>968228</v>
      </c>
      <c r="S231" s="59"/>
      <c r="T231" s="31">
        <v>0</v>
      </c>
      <c r="U231" s="30">
        <f t="shared" si="7"/>
        <v>-968228</v>
      </c>
      <c r="V231" s="32">
        <f t="shared" si="8"/>
        <v>0</v>
      </c>
    </row>
    <row r="232" spans="1:22" s="16" customFormat="1" ht="21" customHeight="1">
      <c r="A232" s="77" t="s">
        <v>180</v>
      </c>
      <c r="B232" s="77"/>
      <c r="C232" s="77"/>
      <c r="D232" s="77"/>
      <c r="E232" s="77"/>
      <c r="F232" s="77"/>
      <c r="G232" s="77"/>
      <c r="H232" s="77"/>
      <c r="I232" s="22" t="s">
        <v>359</v>
      </c>
      <c r="J232" s="61" t="s">
        <v>164</v>
      </c>
      <c r="K232" s="61"/>
      <c r="L232" s="61"/>
      <c r="M232" s="18" t="s">
        <v>77</v>
      </c>
      <c r="N232" s="61" t="s">
        <v>16</v>
      </c>
      <c r="O232" s="61"/>
      <c r="P232" s="61" t="s">
        <v>17</v>
      </c>
      <c r="Q232" s="61"/>
      <c r="R232" s="62">
        <f>R233+R238+R270+R279+R280+R283+R265</f>
        <v>534867620.67</v>
      </c>
      <c r="S232" s="62"/>
      <c r="T232" s="19">
        <f>T233+T238+T270+T279+T280+T283+T265</f>
        <v>204673384.74</v>
      </c>
      <c r="U232" s="20">
        <f t="shared" si="5"/>
        <v>-330194235.93</v>
      </c>
      <c r="V232" s="21">
        <f t="shared" si="6"/>
        <v>0.3826617593407816</v>
      </c>
    </row>
    <row r="233" spans="1:22" s="16" customFormat="1" ht="36" customHeight="1">
      <c r="A233" s="69" t="s">
        <v>166</v>
      </c>
      <c r="B233" s="69"/>
      <c r="C233" s="69"/>
      <c r="D233" s="69"/>
      <c r="E233" s="69"/>
      <c r="F233" s="69"/>
      <c r="G233" s="69"/>
      <c r="H233" s="69"/>
      <c r="I233" s="23" t="s">
        <v>359</v>
      </c>
      <c r="J233" s="66" t="s">
        <v>164</v>
      </c>
      <c r="K233" s="66"/>
      <c r="L233" s="66"/>
      <c r="M233" s="24" t="s">
        <v>77</v>
      </c>
      <c r="N233" s="66" t="s">
        <v>167</v>
      </c>
      <c r="O233" s="66"/>
      <c r="P233" s="66" t="s">
        <v>17</v>
      </c>
      <c r="Q233" s="66"/>
      <c r="R233" s="68">
        <f>R234+R236</f>
        <v>352460</v>
      </c>
      <c r="S233" s="68"/>
      <c r="T233" s="26">
        <f>T234+T236</f>
        <v>16030</v>
      </c>
      <c r="U233" s="25">
        <f t="shared" si="5"/>
        <v>-336430</v>
      </c>
      <c r="V233" s="27">
        <f t="shared" si="6"/>
        <v>0.045480338194405036</v>
      </c>
    </row>
    <row r="234" spans="1:22" s="16" customFormat="1" ht="25.5" customHeight="1">
      <c r="A234" s="69" t="s">
        <v>168</v>
      </c>
      <c r="B234" s="69"/>
      <c r="C234" s="69"/>
      <c r="D234" s="69"/>
      <c r="E234" s="69"/>
      <c r="F234" s="69"/>
      <c r="G234" s="69"/>
      <c r="H234" s="69"/>
      <c r="I234" s="23" t="s">
        <v>359</v>
      </c>
      <c r="J234" s="66" t="s">
        <v>164</v>
      </c>
      <c r="K234" s="66"/>
      <c r="L234" s="66"/>
      <c r="M234" s="24" t="s">
        <v>77</v>
      </c>
      <c r="N234" s="66" t="s">
        <v>169</v>
      </c>
      <c r="O234" s="66"/>
      <c r="P234" s="66" t="s">
        <v>17</v>
      </c>
      <c r="Q234" s="66"/>
      <c r="R234" s="68">
        <f>R235</f>
        <v>315000</v>
      </c>
      <c r="S234" s="68"/>
      <c r="T234" s="26">
        <f>T235</f>
        <v>0</v>
      </c>
      <c r="U234" s="25">
        <f t="shared" si="5"/>
        <v>-315000</v>
      </c>
      <c r="V234" s="27">
        <f t="shared" si="6"/>
        <v>0</v>
      </c>
    </row>
    <row r="235" spans="1:22" s="16" customFormat="1" ht="29.25" customHeight="1">
      <c r="A235" s="56" t="s">
        <v>24</v>
      </c>
      <c r="B235" s="56"/>
      <c r="C235" s="56"/>
      <c r="D235" s="56"/>
      <c r="E235" s="56"/>
      <c r="F235" s="56"/>
      <c r="G235" s="56"/>
      <c r="H235" s="56"/>
      <c r="I235" s="28" t="s">
        <v>359</v>
      </c>
      <c r="J235" s="57" t="s">
        <v>164</v>
      </c>
      <c r="K235" s="57"/>
      <c r="L235" s="57"/>
      <c r="M235" s="29" t="s">
        <v>77</v>
      </c>
      <c r="N235" s="57" t="s">
        <v>169</v>
      </c>
      <c r="O235" s="57"/>
      <c r="P235" s="57" t="s">
        <v>25</v>
      </c>
      <c r="Q235" s="57"/>
      <c r="R235" s="59">
        <v>315000</v>
      </c>
      <c r="S235" s="59"/>
      <c r="T235" s="31">
        <v>0</v>
      </c>
      <c r="U235" s="30">
        <f t="shared" si="5"/>
        <v>-315000</v>
      </c>
      <c r="V235" s="32">
        <f t="shared" si="6"/>
        <v>0</v>
      </c>
    </row>
    <row r="236" spans="1:22" s="16" customFormat="1" ht="21.75" customHeight="1">
      <c r="A236" s="69" t="s">
        <v>339</v>
      </c>
      <c r="B236" s="69"/>
      <c r="C236" s="69"/>
      <c r="D236" s="69"/>
      <c r="E236" s="69"/>
      <c r="F236" s="69"/>
      <c r="G236" s="69"/>
      <c r="H236" s="69"/>
      <c r="I236" s="23" t="s">
        <v>359</v>
      </c>
      <c r="J236" s="66" t="s">
        <v>164</v>
      </c>
      <c r="K236" s="66"/>
      <c r="L236" s="66"/>
      <c r="M236" s="24" t="s">
        <v>77</v>
      </c>
      <c r="N236" s="67" t="s">
        <v>334</v>
      </c>
      <c r="O236" s="67"/>
      <c r="P236" s="66" t="s">
        <v>17</v>
      </c>
      <c r="Q236" s="66"/>
      <c r="R236" s="68">
        <f>R237</f>
        <v>37460</v>
      </c>
      <c r="S236" s="68"/>
      <c r="T236" s="25">
        <f>T237</f>
        <v>16030</v>
      </c>
      <c r="U236" s="30">
        <f t="shared" si="5"/>
        <v>-21430</v>
      </c>
      <c r="V236" s="32">
        <f t="shared" si="6"/>
        <v>0.42792311799252536</v>
      </c>
    </row>
    <row r="237" spans="1:22" s="16" customFormat="1" ht="29.25" customHeight="1">
      <c r="A237" s="56" t="s">
        <v>24</v>
      </c>
      <c r="B237" s="56"/>
      <c r="C237" s="56"/>
      <c r="D237" s="56"/>
      <c r="E237" s="56"/>
      <c r="F237" s="56"/>
      <c r="G237" s="56"/>
      <c r="H237" s="56"/>
      <c r="I237" s="28" t="s">
        <v>359</v>
      </c>
      <c r="J237" s="57" t="s">
        <v>164</v>
      </c>
      <c r="K237" s="57"/>
      <c r="L237" s="57"/>
      <c r="M237" s="29" t="s">
        <v>77</v>
      </c>
      <c r="N237" s="58" t="s">
        <v>334</v>
      </c>
      <c r="O237" s="58"/>
      <c r="P237" s="57" t="s">
        <v>25</v>
      </c>
      <c r="Q237" s="57"/>
      <c r="R237" s="59">
        <v>37460</v>
      </c>
      <c r="S237" s="59"/>
      <c r="T237" s="31">
        <v>16030</v>
      </c>
      <c r="U237" s="30">
        <f t="shared" si="5"/>
        <v>-21430</v>
      </c>
      <c r="V237" s="32">
        <f t="shared" si="6"/>
        <v>0.42792311799252536</v>
      </c>
    </row>
    <row r="238" spans="1:22" s="16" customFormat="1" ht="29.25" customHeight="1">
      <c r="A238" s="69" t="s">
        <v>311</v>
      </c>
      <c r="B238" s="69"/>
      <c r="C238" s="69"/>
      <c r="D238" s="69"/>
      <c r="E238" s="69"/>
      <c r="F238" s="69"/>
      <c r="G238" s="69"/>
      <c r="H238" s="69"/>
      <c r="I238" s="23" t="s">
        <v>359</v>
      </c>
      <c r="J238" s="66" t="s">
        <v>164</v>
      </c>
      <c r="K238" s="66"/>
      <c r="L238" s="66"/>
      <c r="M238" s="24" t="s">
        <v>77</v>
      </c>
      <c r="N238" s="66" t="s">
        <v>30</v>
      </c>
      <c r="O238" s="66"/>
      <c r="P238" s="66" t="s">
        <v>17</v>
      </c>
      <c r="Q238" s="66"/>
      <c r="R238" s="68">
        <f>R239</f>
        <v>529814624.76</v>
      </c>
      <c r="S238" s="68"/>
      <c r="T238" s="26">
        <f>T239</f>
        <v>204366354.74</v>
      </c>
      <c r="U238" s="25">
        <f t="shared" si="5"/>
        <v>-325448270.02</v>
      </c>
      <c r="V238" s="27">
        <f t="shared" si="6"/>
        <v>0.38573181106991083</v>
      </c>
    </row>
    <row r="239" spans="1:22" s="16" customFormat="1" ht="27.75" customHeight="1">
      <c r="A239" s="69" t="s">
        <v>31</v>
      </c>
      <c r="B239" s="69"/>
      <c r="C239" s="69"/>
      <c r="D239" s="69"/>
      <c r="E239" s="69"/>
      <c r="F239" s="69"/>
      <c r="G239" s="69"/>
      <c r="H239" s="69"/>
      <c r="I239" s="23" t="s">
        <v>359</v>
      </c>
      <c r="J239" s="66" t="s">
        <v>164</v>
      </c>
      <c r="K239" s="66"/>
      <c r="L239" s="66"/>
      <c r="M239" s="24" t="s">
        <v>77</v>
      </c>
      <c r="N239" s="66" t="s">
        <v>32</v>
      </c>
      <c r="O239" s="66"/>
      <c r="P239" s="66" t="s">
        <v>17</v>
      </c>
      <c r="Q239" s="66"/>
      <c r="R239" s="68">
        <f>R240+R259+R261+R263</f>
        <v>529814624.76</v>
      </c>
      <c r="S239" s="68"/>
      <c r="T239" s="26">
        <f>T240+T259+T261+T263</f>
        <v>204366354.74</v>
      </c>
      <c r="U239" s="25">
        <f t="shared" si="5"/>
        <v>-325448270.02</v>
      </c>
      <c r="V239" s="27">
        <f t="shared" si="6"/>
        <v>0.38573181106991083</v>
      </c>
    </row>
    <row r="240" spans="1:22" s="16" customFormat="1" ht="24" customHeight="1">
      <c r="A240" s="69" t="s">
        <v>33</v>
      </c>
      <c r="B240" s="69"/>
      <c r="C240" s="69"/>
      <c r="D240" s="69"/>
      <c r="E240" s="69"/>
      <c r="F240" s="69"/>
      <c r="G240" s="69"/>
      <c r="H240" s="69"/>
      <c r="I240" s="23" t="s">
        <v>359</v>
      </c>
      <c r="J240" s="66" t="s">
        <v>164</v>
      </c>
      <c r="K240" s="66"/>
      <c r="L240" s="66"/>
      <c r="M240" s="24" t="s">
        <v>77</v>
      </c>
      <c r="N240" s="66" t="s">
        <v>34</v>
      </c>
      <c r="O240" s="66"/>
      <c r="P240" s="66" t="s">
        <v>17</v>
      </c>
      <c r="Q240" s="66"/>
      <c r="R240" s="81">
        <f>R241+R243+R246+R250+R255+R257+R248</f>
        <v>409221765.68</v>
      </c>
      <c r="S240" s="81"/>
      <c r="T240" s="26">
        <f>T241+T243+T246+T250+T255+T257+T248</f>
        <v>201517764.70000002</v>
      </c>
      <c r="U240" s="25">
        <f t="shared" si="5"/>
        <v>-207704000.98</v>
      </c>
      <c r="V240" s="27">
        <f t="shared" si="6"/>
        <v>0.49244146230868197</v>
      </c>
    </row>
    <row r="241" spans="1:22" s="16" customFormat="1" ht="22.5" customHeight="1">
      <c r="A241" s="69" t="s">
        <v>151</v>
      </c>
      <c r="B241" s="69"/>
      <c r="C241" s="69"/>
      <c r="D241" s="69"/>
      <c r="E241" s="69"/>
      <c r="F241" s="69"/>
      <c r="G241" s="69"/>
      <c r="H241" s="69"/>
      <c r="I241" s="23" t="s">
        <v>359</v>
      </c>
      <c r="J241" s="66" t="s">
        <v>164</v>
      </c>
      <c r="K241" s="66"/>
      <c r="L241" s="66"/>
      <c r="M241" s="24" t="s">
        <v>77</v>
      </c>
      <c r="N241" s="66" t="s">
        <v>177</v>
      </c>
      <c r="O241" s="66"/>
      <c r="P241" s="66" t="s">
        <v>17</v>
      </c>
      <c r="Q241" s="66"/>
      <c r="R241" s="68">
        <f>R242</f>
        <v>725139.1</v>
      </c>
      <c r="S241" s="68"/>
      <c r="T241" s="26">
        <f>T242</f>
        <v>248978.8</v>
      </c>
      <c r="U241" s="25">
        <f t="shared" si="5"/>
        <v>-476160.3</v>
      </c>
      <c r="V241" s="27">
        <f t="shared" si="6"/>
        <v>0.34335315803547206</v>
      </c>
    </row>
    <row r="242" spans="1:22" s="16" customFormat="1" ht="28.5" customHeight="1">
      <c r="A242" s="56" t="s">
        <v>24</v>
      </c>
      <c r="B242" s="56"/>
      <c r="C242" s="56"/>
      <c r="D242" s="56"/>
      <c r="E242" s="56"/>
      <c r="F242" s="56"/>
      <c r="G242" s="56"/>
      <c r="H242" s="56"/>
      <c r="I242" s="28" t="s">
        <v>359</v>
      </c>
      <c r="J242" s="57" t="s">
        <v>164</v>
      </c>
      <c r="K242" s="57"/>
      <c r="L242" s="57"/>
      <c r="M242" s="29" t="s">
        <v>77</v>
      </c>
      <c r="N242" s="57" t="s">
        <v>177</v>
      </c>
      <c r="O242" s="57"/>
      <c r="P242" s="57" t="s">
        <v>25</v>
      </c>
      <c r="Q242" s="57"/>
      <c r="R242" s="59">
        <v>725139.1</v>
      </c>
      <c r="S242" s="59"/>
      <c r="T242" s="31">
        <v>248978.8</v>
      </c>
      <c r="U242" s="30">
        <f t="shared" si="5"/>
        <v>-476160.3</v>
      </c>
      <c r="V242" s="32">
        <f t="shared" si="6"/>
        <v>0.34335315803547206</v>
      </c>
    </row>
    <row r="243" spans="1:22" s="33" customFormat="1" ht="64.5" customHeight="1">
      <c r="A243" s="69" t="s">
        <v>161</v>
      </c>
      <c r="B243" s="69"/>
      <c r="C243" s="69"/>
      <c r="D243" s="69"/>
      <c r="E243" s="69"/>
      <c r="F243" s="69"/>
      <c r="G243" s="69"/>
      <c r="H243" s="69"/>
      <c r="I243" s="23" t="s">
        <v>359</v>
      </c>
      <c r="J243" s="66" t="s">
        <v>164</v>
      </c>
      <c r="K243" s="66"/>
      <c r="L243" s="66"/>
      <c r="M243" s="24" t="s">
        <v>77</v>
      </c>
      <c r="N243" s="66" t="s">
        <v>183</v>
      </c>
      <c r="O243" s="66"/>
      <c r="P243" s="66" t="s">
        <v>17</v>
      </c>
      <c r="Q243" s="66"/>
      <c r="R243" s="68">
        <f>R244+R245</f>
        <v>297436092.8</v>
      </c>
      <c r="S243" s="68"/>
      <c r="T243" s="26">
        <f>T244+T245</f>
        <v>155164792.82</v>
      </c>
      <c r="U243" s="25">
        <f t="shared" si="5"/>
        <v>-142271299.98000002</v>
      </c>
      <c r="V243" s="27">
        <f t="shared" si="6"/>
        <v>0.5216743918309029</v>
      </c>
    </row>
    <row r="244" spans="1:22" s="16" customFormat="1" ht="18.75" customHeight="1">
      <c r="A244" s="56" t="s">
        <v>56</v>
      </c>
      <c r="B244" s="56"/>
      <c r="C244" s="56"/>
      <c r="D244" s="56"/>
      <c r="E244" s="56"/>
      <c r="F244" s="56"/>
      <c r="G244" s="56"/>
      <c r="H244" s="56"/>
      <c r="I244" s="28" t="s">
        <v>359</v>
      </c>
      <c r="J244" s="57" t="s">
        <v>164</v>
      </c>
      <c r="K244" s="57"/>
      <c r="L244" s="57"/>
      <c r="M244" s="29" t="s">
        <v>77</v>
      </c>
      <c r="N244" s="57" t="s">
        <v>183</v>
      </c>
      <c r="O244" s="57"/>
      <c r="P244" s="57" t="s">
        <v>57</v>
      </c>
      <c r="Q244" s="57"/>
      <c r="R244" s="59">
        <v>255566323.04</v>
      </c>
      <c r="S244" s="59"/>
      <c r="T244" s="31">
        <v>152660864.19</v>
      </c>
      <c r="U244" s="30">
        <f t="shared" si="5"/>
        <v>-102905458.85</v>
      </c>
      <c r="V244" s="32">
        <f t="shared" si="6"/>
        <v>0.5973434307543967</v>
      </c>
    </row>
    <row r="245" spans="1:22" s="16" customFormat="1" ht="30" customHeight="1">
      <c r="A245" s="56" t="s">
        <v>24</v>
      </c>
      <c r="B245" s="56"/>
      <c r="C245" s="56"/>
      <c r="D245" s="56"/>
      <c r="E245" s="56"/>
      <c r="F245" s="56"/>
      <c r="G245" s="56"/>
      <c r="H245" s="56"/>
      <c r="I245" s="28" t="s">
        <v>359</v>
      </c>
      <c r="J245" s="57" t="s">
        <v>164</v>
      </c>
      <c r="K245" s="57"/>
      <c r="L245" s="57"/>
      <c r="M245" s="29" t="s">
        <v>77</v>
      </c>
      <c r="N245" s="57" t="s">
        <v>183</v>
      </c>
      <c r="O245" s="57"/>
      <c r="P245" s="57" t="s">
        <v>25</v>
      </c>
      <c r="Q245" s="57"/>
      <c r="R245" s="59">
        <v>41869769.76</v>
      </c>
      <c r="S245" s="59"/>
      <c r="T245" s="31">
        <v>2503928.63</v>
      </c>
      <c r="U245" s="30">
        <f t="shared" si="5"/>
        <v>-39365841.129999995</v>
      </c>
      <c r="V245" s="32">
        <f t="shared" si="6"/>
        <v>0.05980278000936397</v>
      </c>
    </row>
    <row r="246" spans="1:22" s="33" customFormat="1" ht="26.25" customHeight="1">
      <c r="A246" s="69" t="s">
        <v>184</v>
      </c>
      <c r="B246" s="69"/>
      <c r="C246" s="69"/>
      <c r="D246" s="69"/>
      <c r="E246" s="69"/>
      <c r="F246" s="69"/>
      <c r="G246" s="69"/>
      <c r="H246" s="69"/>
      <c r="I246" s="23" t="s">
        <v>359</v>
      </c>
      <c r="J246" s="66" t="s">
        <v>164</v>
      </c>
      <c r="K246" s="66"/>
      <c r="L246" s="66"/>
      <c r="M246" s="24" t="s">
        <v>77</v>
      </c>
      <c r="N246" s="66" t="s">
        <v>185</v>
      </c>
      <c r="O246" s="66"/>
      <c r="P246" s="66" t="s">
        <v>17</v>
      </c>
      <c r="Q246" s="66"/>
      <c r="R246" s="68">
        <f>R247</f>
        <v>4344000</v>
      </c>
      <c r="S246" s="68"/>
      <c r="T246" s="26">
        <f>T247</f>
        <v>1771171.38</v>
      </c>
      <c r="U246" s="25">
        <f t="shared" si="5"/>
        <v>-2572828.62</v>
      </c>
      <c r="V246" s="27">
        <f t="shared" si="6"/>
        <v>0.4077282182320442</v>
      </c>
    </row>
    <row r="247" spans="1:22" s="16" customFormat="1" ht="23.25" customHeight="1">
      <c r="A247" s="56" t="s">
        <v>24</v>
      </c>
      <c r="B247" s="56"/>
      <c r="C247" s="56"/>
      <c r="D247" s="56"/>
      <c r="E247" s="56"/>
      <c r="F247" s="56"/>
      <c r="G247" s="56"/>
      <c r="H247" s="56"/>
      <c r="I247" s="28" t="s">
        <v>359</v>
      </c>
      <c r="J247" s="57" t="s">
        <v>164</v>
      </c>
      <c r="K247" s="57"/>
      <c r="L247" s="57"/>
      <c r="M247" s="29" t="s">
        <v>77</v>
      </c>
      <c r="N247" s="57" t="s">
        <v>185</v>
      </c>
      <c r="O247" s="57"/>
      <c r="P247" s="57" t="s">
        <v>25</v>
      </c>
      <c r="Q247" s="57"/>
      <c r="R247" s="59">
        <v>4344000</v>
      </c>
      <c r="S247" s="59"/>
      <c r="T247" s="31">
        <v>1771171.38</v>
      </c>
      <c r="U247" s="30">
        <f t="shared" si="5"/>
        <v>-2572828.62</v>
      </c>
      <c r="V247" s="32">
        <f aca="true" t="shared" si="9" ref="V247:V254">T247/R247</f>
        <v>0.4077282182320442</v>
      </c>
    </row>
    <row r="248" spans="1:22" s="16" customFormat="1" ht="39.75" customHeight="1">
      <c r="A248" s="63" t="s">
        <v>303</v>
      </c>
      <c r="B248" s="64"/>
      <c r="C248" s="64"/>
      <c r="D248" s="64"/>
      <c r="E248" s="64"/>
      <c r="F248" s="64"/>
      <c r="G248" s="64"/>
      <c r="H248" s="65"/>
      <c r="I248" s="23" t="s">
        <v>359</v>
      </c>
      <c r="J248" s="66" t="s">
        <v>164</v>
      </c>
      <c r="K248" s="66"/>
      <c r="L248" s="66"/>
      <c r="M248" s="24" t="s">
        <v>77</v>
      </c>
      <c r="N248" s="67" t="s">
        <v>302</v>
      </c>
      <c r="O248" s="67"/>
      <c r="P248" s="66" t="s">
        <v>17</v>
      </c>
      <c r="Q248" s="66"/>
      <c r="R248" s="68">
        <f>R249</f>
        <v>22293200</v>
      </c>
      <c r="S248" s="68"/>
      <c r="T248" s="26">
        <f>T249</f>
        <v>9971929.4</v>
      </c>
      <c r="U248" s="30">
        <f t="shared" si="5"/>
        <v>-12321270.6</v>
      </c>
      <c r="V248" s="32">
        <f t="shared" si="9"/>
        <v>0.4473081208619669</v>
      </c>
    </row>
    <row r="249" spans="1:22" s="33" customFormat="1" ht="19.5" customHeight="1">
      <c r="A249" s="56" t="s">
        <v>56</v>
      </c>
      <c r="B249" s="56"/>
      <c r="C249" s="56"/>
      <c r="D249" s="56"/>
      <c r="E249" s="56"/>
      <c r="F249" s="56"/>
      <c r="G249" s="56"/>
      <c r="H249" s="56"/>
      <c r="I249" s="28" t="s">
        <v>359</v>
      </c>
      <c r="J249" s="57" t="s">
        <v>164</v>
      </c>
      <c r="K249" s="57"/>
      <c r="L249" s="57"/>
      <c r="M249" s="29" t="s">
        <v>77</v>
      </c>
      <c r="N249" s="58" t="s">
        <v>302</v>
      </c>
      <c r="O249" s="58"/>
      <c r="P249" s="57">
        <v>110</v>
      </c>
      <c r="Q249" s="57"/>
      <c r="R249" s="59">
        <v>22293200</v>
      </c>
      <c r="S249" s="59"/>
      <c r="T249" s="31">
        <v>9971929.4</v>
      </c>
      <c r="U249" s="30">
        <f t="shared" si="5"/>
        <v>-12321270.6</v>
      </c>
      <c r="V249" s="32">
        <f t="shared" si="9"/>
        <v>0.4473081208619669</v>
      </c>
    </row>
    <row r="250" spans="1:22" s="16" customFormat="1" ht="42" customHeight="1">
      <c r="A250" s="69" t="s">
        <v>165</v>
      </c>
      <c r="B250" s="69"/>
      <c r="C250" s="69"/>
      <c r="D250" s="69"/>
      <c r="E250" s="69"/>
      <c r="F250" s="69"/>
      <c r="G250" s="69"/>
      <c r="H250" s="69"/>
      <c r="I250" s="23" t="s">
        <v>359</v>
      </c>
      <c r="J250" s="66" t="s">
        <v>164</v>
      </c>
      <c r="K250" s="66"/>
      <c r="L250" s="66"/>
      <c r="M250" s="24" t="s">
        <v>77</v>
      </c>
      <c r="N250" s="66" t="s">
        <v>186</v>
      </c>
      <c r="O250" s="66"/>
      <c r="P250" s="66" t="s">
        <v>17</v>
      </c>
      <c r="Q250" s="66"/>
      <c r="R250" s="68">
        <f>R251+R252+R254+R253</f>
        <v>69566534.71000001</v>
      </c>
      <c r="S250" s="68"/>
      <c r="T250" s="34">
        <f>T251+T252+T254+T253</f>
        <v>27739297.94</v>
      </c>
      <c r="U250" s="30">
        <f t="shared" si="5"/>
        <v>-41827236.77000001</v>
      </c>
      <c r="V250" s="27">
        <f t="shared" si="9"/>
        <v>0.3987448570729591</v>
      </c>
    </row>
    <row r="251" spans="1:22" s="33" customFormat="1" ht="21" customHeight="1">
      <c r="A251" s="56" t="s">
        <v>56</v>
      </c>
      <c r="B251" s="56"/>
      <c r="C251" s="56"/>
      <c r="D251" s="56"/>
      <c r="E251" s="56"/>
      <c r="F251" s="56"/>
      <c r="G251" s="56"/>
      <c r="H251" s="56"/>
      <c r="I251" s="28" t="s">
        <v>359</v>
      </c>
      <c r="J251" s="57" t="s">
        <v>164</v>
      </c>
      <c r="K251" s="57"/>
      <c r="L251" s="57"/>
      <c r="M251" s="29" t="s">
        <v>77</v>
      </c>
      <c r="N251" s="57" t="s">
        <v>186</v>
      </c>
      <c r="O251" s="57"/>
      <c r="P251" s="57" t="s">
        <v>57</v>
      </c>
      <c r="Q251" s="57"/>
      <c r="R251" s="59">
        <v>15852478.01</v>
      </c>
      <c r="S251" s="59"/>
      <c r="T251" s="31">
        <v>7707939.07</v>
      </c>
      <c r="U251" s="30">
        <f t="shared" si="5"/>
        <v>-8144538.9399999995</v>
      </c>
      <c r="V251" s="32">
        <f t="shared" si="9"/>
        <v>0.4862292863700998</v>
      </c>
    </row>
    <row r="252" spans="1:22" s="16" customFormat="1" ht="29.25" customHeight="1">
      <c r="A252" s="56" t="s">
        <v>24</v>
      </c>
      <c r="B252" s="56"/>
      <c r="C252" s="56"/>
      <c r="D252" s="56"/>
      <c r="E252" s="56"/>
      <c r="F252" s="56"/>
      <c r="G252" s="56"/>
      <c r="H252" s="56"/>
      <c r="I252" s="28" t="s">
        <v>359</v>
      </c>
      <c r="J252" s="57" t="s">
        <v>164</v>
      </c>
      <c r="K252" s="57"/>
      <c r="L252" s="57"/>
      <c r="M252" s="29" t="s">
        <v>77</v>
      </c>
      <c r="N252" s="57" t="s">
        <v>186</v>
      </c>
      <c r="O252" s="57"/>
      <c r="P252" s="57" t="s">
        <v>25</v>
      </c>
      <c r="Q252" s="57"/>
      <c r="R252" s="59">
        <v>49656474.96</v>
      </c>
      <c r="S252" s="59"/>
      <c r="T252" s="31">
        <v>17997266.59</v>
      </c>
      <c r="U252" s="30">
        <f aca="true" t="shared" si="10" ref="U252:U320">T252-R252</f>
        <v>-31659208.37</v>
      </c>
      <c r="V252" s="32">
        <f t="shared" si="9"/>
        <v>0.3624354448135398</v>
      </c>
    </row>
    <row r="253" spans="1:22" s="16" customFormat="1" ht="17.25" customHeight="1">
      <c r="A253" s="56" t="s">
        <v>26</v>
      </c>
      <c r="B253" s="56"/>
      <c r="C253" s="56"/>
      <c r="D253" s="56"/>
      <c r="E253" s="56"/>
      <c r="F253" s="56"/>
      <c r="G253" s="56"/>
      <c r="H253" s="56"/>
      <c r="I253" s="28" t="s">
        <v>359</v>
      </c>
      <c r="J253" s="57" t="s">
        <v>164</v>
      </c>
      <c r="K253" s="57"/>
      <c r="L253" s="57"/>
      <c r="M253" s="29" t="s">
        <v>77</v>
      </c>
      <c r="N253" s="57" t="s">
        <v>186</v>
      </c>
      <c r="O253" s="57"/>
      <c r="P253" s="57">
        <v>830</v>
      </c>
      <c r="Q253" s="57"/>
      <c r="R253" s="59">
        <v>5972.12</v>
      </c>
      <c r="S253" s="59"/>
      <c r="T253" s="31">
        <v>5706.8</v>
      </c>
      <c r="U253" s="30">
        <f t="shared" si="10"/>
        <v>-265.3199999999997</v>
      </c>
      <c r="V253" s="32">
        <f t="shared" si="9"/>
        <v>0.9555735651661387</v>
      </c>
    </row>
    <row r="254" spans="1:22" s="33" customFormat="1" ht="15" customHeight="1">
      <c r="A254" s="56" t="s">
        <v>36</v>
      </c>
      <c r="B254" s="56"/>
      <c r="C254" s="56"/>
      <c r="D254" s="56"/>
      <c r="E254" s="56"/>
      <c r="F254" s="56"/>
      <c r="G254" s="56"/>
      <c r="H254" s="56"/>
      <c r="I254" s="28" t="s">
        <v>359</v>
      </c>
      <c r="J254" s="57" t="s">
        <v>164</v>
      </c>
      <c r="K254" s="57"/>
      <c r="L254" s="57"/>
      <c r="M254" s="29" t="s">
        <v>77</v>
      </c>
      <c r="N254" s="57" t="s">
        <v>186</v>
      </c>
      <c r="O254" s="57"/>
      <c r="P254" s="57" t="s">
        <v>37</v>
      </c>
      <c r="Q254" s="57"/>
      <c r="R254" s="59">
        <v>4051609.62</v>
      </c>
      <c r="S254" s="59"/>
      <c r="T254" s="31">
        <v>2028385.48</v>
      </c>
      <c r="U254" s="30">
        <f t="shared" si="10"/>
        <v>-2023224.1400000001</v>
      </c>
      <c r="V254" s="32">
        <f t="shared" si="9"/>
        <v>0.5006369493218845</v>
      </c>
    </row>
    <row r="255" spans="1:22" s="16" customFormat="1" ht="39.75" customHeight="1">
      <c r="A255" s="69" t="s">
        <v>305</v>
      </c>
      <c r="B255" s="69"/>
      <c r="C255" s="69"/>
      <c r="D255" s="69"/>
      <c r="E255" s="69"/>
      <c r="F255" s="69"/>
      <c r="G255" s="69"/>
      <c r="H255" s="69"/>
      <c r="I255" s="23" t="s">
        <v>359</v>
      </c>
      <c r="J255" s="66" t="s">
        <v>164</v>
      </c>
      <c r="K255" s="66"/>
      <c r="L255" s="66"/>
      <c r="M255" s="24" t="s">
        <v>77</v>
      </c>
      <c r="N255" s="66" t="s">
        <v>304</v>
      </c>
      <c r="O255" s="66"/>
      <c r="P255" s="66" t="s">
        <v>17</v>
      </c>
      <c r="Q255" s="66"/>
      <c r="R255" s="68">
        <f>R256</f>
        <v>14492021</v>
      </c>
      <c r="S255" s="68"/>
      <c r="T255" s="26">
        <f>T256</f>
        <v>6424797.5</v>
      </c>
      <c r="U255" s="25">
        <f t="shared" si="10"/>
        <v>-8067223.5</v>
      </c>
      <c r="V255" s="27">
        <v>0</v>
      </c>
    </row>
    <row r="256" spans="1:22" s="16" customFormat="1" ht="25.5" customHeight="1">
      <c r="A256" s="56" t="s">
        <v>24</v>
      </c>
      <c r="B256" s="56"/>
      <c r="C256" s="56"/>
      <c r="D256" s="56"/>
      <c r="E256" s="56"/>
      <c r="F256" s="56"/>
      <c r="G256" s="56"/>
      <c r="H256" s="56"/>
      <c r="I256" s="28" t="s">
        <v>359</v>
      </c>
      <c r="J256" s="57" t="s">
        <v>164</v>
      </c>
      <c r="K256" s="57"/>
      <c r="L256" s="57"/>
      <c r="M256" s="29" t="s">
        <v>77</v>
      </c>
      <c r="N256" s="57" t="s">
        <v>304</v>
      </c>
      <c r="O256" s="57"/>
      <c r="P256" s="57" t="s">
        <v>25</v>
      </c>
      <c r="Q256" s="57"/>
      <c r="R256" s="59">
        <v>14492021</v>
      </c>
      <c r="S256" s="59"/>
      <c r="T256" s="31">
        <v>6424797.5</v>
      </c>
      <c r="U256" s="30">
        <f t="shared" si="10"/>
        <v>-8067223.5</v>
      </c>
      <c r="V256" s="32">
        <v>0</v>
      </c>
    </row>
    <row r="257" spans="1:27" s="16" customFormat="1" ht="29.25" customHeight="1">
      <c r="A257" s="69" t="s">
        <v>172</v>
      </c>
      <c r="B257" s="69"/>
      <c r="C257" s="69"/>
      <c r="D257" s="69"/>
      <c r="E257" s="69"/>
      <c r="F257" s="69"/>
      <c r="G257" s="69"/>
      <c r="H257" s="69"/>
      <c r="I257" s="23" t="s">
        <v>359</v>
      </c>
      <c r="J257" s="66" t="s">
        <v>164</v>
      </c>
      <c r="K257" s="66"/>
      <c r="L257" s="66"/>
      <c r="M257" s="24" t="s">
        <v>77</v>
      </c>
      <c r="N257" s="66" t="s">
        <v>187</v>
      </c>
      <c r="O257" s="66"/>
      <c r="P257" s="66" t="s">
        <v>17</v>
      </c>
      <c r="Q257" s="66"/>
      <c r="R257" s="68">
        <f>R258</f>
        <v>364778.07</v>
      </c>
      <c r="S257" s="68"/>
      <c r="T257" s="26">
        <f>T258</f>
        <v>196796.86</v>
      </c>
      <c r="U257" s="25">
        <f t="shared" si="10"/>
        <v>-167981.21000000002</v>
      </c>
      <c r="V257" s="27">
        <f aca="true" t="shared" si="11" ref="V257:V273">T257/R257</f>
        <v>0.539497508718109</v>
      </c>
      <c r="AA257" s="16" t="s">
        <v>295</v>
      </c>
    </row>
    <row r="258" spans="1:22" s="16" customFormat="1" ht="25.5" customHeight="1">
      <c r="A258" s="56" t="s">
        <v>24</v>
      </c>
      <c r="B258" s="56"/>
      <c r="C258" s="56"/>
      <c r="D258" s="56"/>
      <c r="E258" s="56"/>
      <c r="F258" s="56"/>
      <c r="G258" s="56"/>
      <c r="H258" s="56"/>
      <c r="I258" s="28" t="s">
        <v>359</v>
      </c>
      <c r="J258" s="57" t="s">
        <v>164</v>
      </c>
      <c r="K258" s="57"/>
      <c r="L258" s="57"/>
      <c r="M258" s="29" t="s">
        <v>77</v>
      </c>
      <c r="N258" s="57" t="s">
        <v>187</v>
      </c>
      <c r="O258" s="57"/>
      <c r="P258" s="57" t="s">
        <v>25</v>
      </c>
      <c r="Q258" s="57"/>
      <c r="R258" s="59">
        <v>364778.07</v>
      </c>
      <c r="S258" s="59"/>
      <c r="T258" s="31">
        <v>196796.86</v>
      </c>
      <c r="U258" s="30">
        <f t="shared" si="10"/>
        <v>-167981.21000000002</v>
      </c>
      <c r="V258" s="32">
        <f t="shared" si="11"/>
        <v>0.539497508718109</v>
      </c>
    </row>
    <row r="259" spans="1:22" s="16" customFormat="1" ht="18.75" customHeight="1">
      <c r="A259" s="63" t="s">
        <v>341</v>
      </c>
      <c r="B259" s="64"/>
      <c r="C259" s="64"/>
      <c r="D259" s="64"/>
      <c r="E259" s="64"/>
      <c r="F259" s="64"/>
      <c r="G259" s="64"/>
      <c r="H259" s="65"/>
      <c r="I259" s="23" t="s">
        <v>359</v>
      </c>
      <c r="J259" s="66" t="s">
        <v>164</v>
      </c>
      <c r="K259" s="66"/>
      <c r="L259" s="66"/>
      <c r="M259" s="24" t="s">
        <v>77</v>
      </c>
      <c r="N259" s="66" t="s">
        <v>340</v>
      </c>
      <c r="O259" s="66"/>
      <c r="P259" s="66" t="s">
        <v>17</v>
      </c>
      <c r="Q259" s="66"/>
      <c r="R259" s="68">
        <f>R260</f>
        <v>97283759.08</v>
      </c>
      <c r="S259" s="68"/>
      <c r="T259" s="31">
        <f>T260</f>
        <v>2444090.04</v>
      </c>
      <c r="U259" s="30">
        <f>T259-R259</f>
        <v>-94839669.03999999</v>
      </c>
      <c r="V259" s="32">
        <f>T259/R259</f>
        <v>0.025123310027423337</v>
      </c>
    </row>
    <row r="260" spans="1:22" s="33" customFormat="1" ht="25.5" customHeight="1">
      <c r="A260" s="56" t="s">
        <v>24</v>
      </c>
      <c r="B260" s="56"/>
      <c r="C260" s="56"/>
      <c r="D260" s="56"/>
      <c r="E260" s="56"/>
      <c r="F260" s="56"/>
      <c r="G260" s="56"/>
      <c r="H260" s="56"/>
      <c r="I260" s="28" t="s">
        <v>359</v>
      </c>
      <c r="J260" s="57" t="s">
        <v>164</v>
      </c>
      <c r="K260" s="57"/>
      <c r="L260" s="57"/>
      <c r="M260" s="29" t="s">
        <v>77</v>
      </c>
      <c r="N260" s="57" t="s">
        <v>340</v>
      </c>
      <c r="O260" s="57"/>
      <c r="P260" s="57" t="s">
        <v>25</v>
      </c>
      <c r="Q260" s="57"/>
      <c r="R260" s="59">
        <v>97283759.08</v>
      </c>
      <c r="S260" s="59"/>
      <c r="T260" s="31">
        <v>2444090.04</v>
      </c>
      <c r="U260" s="30">
        <f>T260-R260</f>
        <v>-94839669.03999999</v>
      </c>
      <c r="V260" s="32">
        <f>T260/R260</f>
        <v>0.025123310027423337</v>
      </c>
    </row>
    <row r="261" spans="1:22" s="33" customFormat="1" ht="25.5" customHeight="1">
      <c r="A261" s="63" t="s">
        <v>341</v>
      </c>
      <c r="B261" s="64"/>
      <c r="C261" s="64"/>
      <c r="D261" s="64"/>
      <c r="E261" s="64"/>
      <c r="F261" s="64"/>
      <c r="G261" s="64"/>
      <c r="H261" s="65"/>
      <c r="I261" s="23" t="s">
        <v>359</v>
      </c>
      <c r="J261" s="66" t="s">
        <v>164</v>
      </c>
      <c r="K261" s="66"/>
      <c r="L261" s="66"/>
      <c r="M261" s="24" t="s">
        <v>77</v>
      </c>
      <c r="N261" s="66" t="s">
        <v>369</v>
      </c>
      <c r="O261" s="66"/>
      <c r="P261" s="66" t="s">
        <v>17</v>
      </c>
      <c r="Q261" s="66"/>
      <c r="R261" s="68">
        <f>R262</f>
        <v>22904600</v>
      </c>
      <c r="S261" s="68"/>
      <c r="T261" s="31">
        <f>T262</f>
        <v>0</v>
      </c>
      <c r="U261" s="30">
        <f>T261-R261</f>
        <v>-22904600</v>
      </c>
      <c r="V261" s="32">
        <f>T261/R261</f>
        <v>0</v>
      </c>
    </row>
    <row r="262" spans="1:27" s="33" customFormat="1" ht="25.5" customHeight="1">
      <c r="A262" s="56" t="s">
        <v>24</v>
      </c>
      <c r="B262" s="56"/>
      <c r="C262" s="56"/>
      <c r="D262" s="56"/>
      <c r="E262" s="56"/>
      <c r="F262" s="56"/>
      <c r="G262" s="56"/>
      <c r="H262" s="56"/>
      <c r="I262" s="28" t="s">
        <v>359</v>
      </c>
      <c r="J262" s="57" t="s">
        <v>164</v>
      </c>
      <c r="K262" s="57"/>
      <c r="L262" s="57"/>
      <c r="M262" s="29" t="s">
        <v>77</v>
      </c>
      <c r="N262" s="57" t="s">
        <v>369</v>
      </c>
      <c r="O262" s="57"/>
      <c r="P262" s="57" t="s">
        <v>25</v>
      </c>
      <c r="Q262" s="57"/>
      <c r="R262" s="59">
        <v>22904600</v>
      </c>
      <c r="S262" s="59"/>
      <c r="T262" s="31">
        <v>0</v>
      </c>
      <c r="U262" s="30">
        <f>T262-R262</f>
        <v>-22904600</v>
      </c>
      <c r="V262" s="32">
        <f>T262/R262</f>
        <v>0</v>
      </c>
      <c r="AA262" s="33" t="s">
        <v>295</v>
      </c>
    </row>
    <row r="263" spans="1:22" s="16" customFormat="1" ht="41.25" customHeight="1">
      <c r="A263" s="69" t="s">
        <v>189</v>
      </c>
      <c r="B263" s="69"/>
      <c r="C263" s="69"/>
      <c r="D263" s="69"/>
      <c r="E263" s="69"/>
      <c r="F263" s="69"/>
      <c r="G263" s="69"/>
      <c r="H263" s="69"/>
      <c r="I263" s="23" t="s">
        <v>359</v>
      </c>
      <c r="J263" s="66" t="s">
        <v>164</v>
      </c>
      <c r="K263" s="66"/>
      <c r="L263" s="66"/>
      <c r="M263" s="24" t="s">
        <v>77</v>
      </c>
      <c r="N263" s="66" t="s">
        <v>190</v>
      </c>
      <c r="O263" s="66"/>
      <c r="P263" s="66" t="s">
        <v>17</v>
      </c>
      <c r="Q263" s="66"/>
      <c r="R263" s="68">
        <f>R264</f>
        <v>404500</v>
      </c>
      <c r="S263" s="68"/>
      <c r="T263" s="26">
        <f>T264</f>
        <v>404500</v>
      </c>
      <c r="U263" s="25">
        <f t="shared" si="10"/>
        <v>0</v>
      </c>
      <c r="V263" s="27">
        <f t="shared" si="11"/>
        <v>1</v>
      </c>
    </row>
    <row r="264" spans="1:22" s="16" customFormat="1" ht="30" customHeight="1">
      <c r="A264" s="56" t="s">
        <v>24</v>
      </c>
      <c r="B264" s="56"/>
      <c r="C264" s="56"/>
      <c r="D264" s="56"/>
      <c r="E264" s="56"/>
      <c r="F264" s="56"/>
      <c r="G264" s="56"/>
      <c r="H264" s="56"/>
      <c r="I264" s="28" t="s">
        <v>359</v>
      </c>
      <c r="J264" s="57" t="s">
        <v>164</v>
      </c>
      <c r="K264" s="57"/>
      <c r="L264" s="57"/>
      <c r="M264" s="29" t="s">
        <v>77</v>
      </c>
      <c r="N264" s="57" t="s">
        <v>190</v>
      </c>
      <c r="O264" s="57"/>
      <c r="P264" s="57" t="s">
        <v>25</v>
      </c>
      <c r="Q264" s="57"/>
      <c r="R264" s="59">
        <v>404500</v>
      </c>
      <c r="S264" s="59"/>
      <c r="T264" s="31">
        <v>404500</v>
      </c>
      <c r="U264" s="30">
        <f t="shared" si="10"/>
        <v>0</v>
      </c>
      <c r="V264" s="32">
        <f t="shared" si="11"/>
        <v>1</v>
      </c>
    </row>
    <row r="265" spans="1:22" s="33" customFormat="1" ht="27" customHeight="1">
      <c r="A265" s="69" t="s">
        <v>337</v>
      </c>
      <c r="B265" s="69"/>
      <c r="C265" s="69"/>
      <c r="D265" s="69"/>
      <c r="E265" s="69"/>
      <c r="F265" s="69"/>
      <c r="G265" s="69"/>
      <c r="H265" s="69"/>
      <c r="I265" s="23" t="s">
        <v>359</v>
      </c>
      <c r="J265" s="66" t="s">
        <v>164</v>
      </c>
      <c r="K265" s="66"/>
      <c r="L265" s="66"/>
      <c r="M265" s="24" t="s">
        <v>77</v>
      </c>
      <c r="N265" s="67" t="s">
        <v>335</v>
      </c>
      <c r="O265" s="67"/>
      <c r="P265" s="66" t="s">
        <v>17</v>
      </c>
      <c r="Q265" s="66"/>
      <c r="R265" s="68">
        <f>R266+R268</f>
        <v>2178000</v>
      </c>
      <c r="S265" s="68"/>
      <c r="T265" s="34">
        <f>T266+T268</f>
        <v>59000</v>
      </c>
      <c r="U265" s="30">
        <f t="shared" si="10"/>
        <v>-2119000</v>
      </c>
      <c r="V265" s="27">
        <f t="shared" si="11"/>
        <v>0.027089072543617997</v>
      </c>
    </row>
    <row r="266" spans="1:22" s="16" customFormat="1" ht="26.25" customHeight="1">
      <c r="A266" s="69" t="s">
        <v>338</v>
      </c>
      <c r="B266" s="69"/>
      <c r="C266" s="69"/>
      <c r="D266" s="69"/>
      <c r="E266" s="69"/>
      <c r="F266" s="69"/>
      <c r="G266" s="69"/>
      <c r="H266" s="69"/>
      <c r="I266" s="23" t="s">
        <v>359</v>
      </c>
      <c r="J266" s="66" t="s">
        <v>164</v>
      </c>
      <c r="K266" s="66"/>
      <c r="L266" s="66"/>
      <c r="M266" s="24" t="s">
        <v>77</v>
      </c>
      <c r="N266" s="67" t="s">
        <v>336</v>
      </c>
      <c r="O266" s="67"/>
      <c r="P266" s="66" t="s">
        <v>17</v>
      </c>
      <c r="Q266" s="66"/>
      <c r="R266" s="68">
        <f>R267</f>
        <v>178000</v>
      </c>
      <c r="S266" s="68"/>
      <c r="T266" s="26">
        <f>T267</f>
        <v>59000</v>
      </c>
      <c r="U266" s="25">
        <f t="shared" si="10"/>
        <v>-119000</v>
      </c>
      <c r="V266" s="27">
        <f t="shared" si="11"/>
        <v>0.33146067415730335</v>
      </c>
    </row>
    <row r="267" spans="1:22" s="16" customFormat="1" ht="21.75" customHeight="1">
      <c r="A267" s="56" t="s">
        <v>24</v>
      </c>
      <c r="B267" s="56"/>
      <c r="C267" s="56"/>
      <c r="D267" s="56"/>
      <c r="E267" s="56"/>
      <c r="F267" s="56"/>
      <c r="G267" s="56"/>
      <c r="H267" s="56"/>
      <c r="I267" s="28" t="s">
        <v>359</v>
      </c>
      <c r="J267" s="57" t="s">
        <v>164</v>
      </c>
      <c r="K267" s="57"/>
      <c r="L267" s="57"/>
      <c r="M267" s="29" t="s">
        <v>77</v>
      </c>
      <c r="N267" s="67" t="s">
        <v>336</v>
      </c>
      <c r="O267" s="67"/>
      <c r="P267" s="57">
        <v>240</v>
      </c>
      <c r="Q267" s="57"/>
      <c r="R267" s="59">
        <v>178000</v>
      </c>
      <c r="S267" s="59"/>
      <c r="T267" s="31">
        <v>59000</v>
      </c>
      <c r="U267" s="30">
        <f t="shared" si="10"/>
        <v>-119000</v>
      </c>
      <c r="V267" s="32">
        <f t="shared" si="11"/>
        <v>0.33146067415730335</v>
      </c>
    </row>
    <row r="268" spans="1:22" s="33" customFormat="1" ht="21.75" customHeight="1">
      <c r="A268" s="69" t="s">
        <v>343</v>
      </c>
      <c r="B268" s="69"/>
      <c r="C268" s="69"/>
      <c r="D268" s="69"/>
      <c r="E268" s="69"/>
      <c r="F268" s="69"/>
      <c r="G268" s="69"/>
      <c r="H268" s="69"/>
      <c r="I268" s="23" t="s">
        <v>359</v>
      </c>
      <c r="J268" s="66" t="s">
        <v>164</v>
      </c>
      <c r="K268" s="66"/>
      <c r="L268" s="66"/>
      <c r="M268" s="24" t="s">
        <v>77</v>
      </c>
      <c r="N268" s="67" t="s">
        <v>342</v>
      </c>
      <c r="O268" s="67"/>
      <c r="P268" s="66" t="s">
        <v>17</v>
      </c>
      <c r="Q268" s="66"/>
      <c r="R268" s="68">
        <f>R269</f>
        <v>2000000</v>
      </c>
      <c r="S268" s="68"/>
      <c r="T268" s="26">
        <f>T269</f>
        <v>0</v>
      </c>
      <c r="U268" s="25">
        <f t="shared" si="10"/>
        <v>-2000000</v>
      </c>
      <c r="V268" s="27">
        <f t="shared" si="11"/>
        <v>0</v>
      </c>
    </row>
    <row r="269" spans="1:22" s="16" customFormat="1" ht="27.75" customHeight="1">
      <c r="A269" s="56" t="s">
        <v>24</v>
      </c>
      <c r="B269" s="56"/>
      <c r="C269" s="56"/>
      <c r="D269" s="56"/>
      <c r="E269" s="56"/>
      <c r="F269" s="56"/>
      <c r="G269" s="56"/>
      <c r="H269" s="56"/>
      <c r="I269" s="28" t="s">
        <v>359</v>
      </c>
      <c r="J269" s="57" t="s">
        <v>164</v>
      </c>
      <c r="K269" s="57"/>
      <c r="L269" s="57"/>
      <c r="M269" s="29" t="s">
        <v>77</v>
      </c>
      <c r="N269" s="67" t="s">
        <v>342</v>
      </c>
      <c r="O269" s="67"/>
      <c r="P269" s="57">
        <v>240</v>
      </c>
      <c r="Q269" s="57"/>
      <c r="R269" s="59">
        <v>2000000</v>
      </c>
      <c r="S269" s="59"/>
      <c r="T269" s="31">
        <v>0</v>
      </c>
      <c r="U269" s="30">
        <f t="shared" si="10"/>
        <v>-2000000</v>
      </c>
      <c r="V269" s="32">
        <f t="shared" si="11"/>
        <v>0</v>
      </c>
    </row>
    <row r="270" spans="1:22" s="16" customFormat="1" ht="27" customHeight="1">
      <c r="A270" s="69" t="s">
        <v>308</v>
      </c>
      <c r="B270" s="69"/>
      <c r="C270" s="69"/>
      <c r="D270" s="69"/>
      <c r="E270" s="69"/>
      <c r="F270" s="69"/>
      <c r="G270" s="69"/>
      <c r="H270" s="69"/>
      <c r="I270" s="23" t="s">
        <v>359</v>
      </c>
      <c r="J270" s="66" t="s">
        <v>164</v>
      </c>
      <c r="K270" s="66"/>
      <c r="L270" s="66"/>
      <c r="M270" s="24" t="s">
        <v>77</v>
      </c>
      <c r="N270" s="66" t="s">
        <v>100</v>
      </c>
      <c r="O270" s="66"/>
      <c r="P270" s="66" t="s">
        <v>17</v>
      </c>
      <c r="Q270" s="66"/>
      <c r="R270" s="68">
        <f>R271+R274</f>
        <v>2522535.91</v>
      </c>
      <c r="S270" s="68"/>
      <c r="T270" s="26">
        <f>T271+T274</f>
        <v>232000</v>
      </c>
      <c r="U270" s="25">
        <f t="shared" si="10"/>
        <v>-2290535.91</v>
      </c>
      <c r="V270" s="27">
        <f t="shared" si="11"/>
        <v>0.09197094046522414</v>
      </c>
    </row>
    <row r="271" spans="1:22" s="16" customFormat="1" ht="18" customHeight="1">
      <c r="A271" s="69" t="s">
        <v>78</v>
      </c>
      <c r="B271" s="69"/>
      <c r="C271" s="69"/>
      <c r="D271" s="69"/>
      <c r="E271" s="69"/>
      <c r="F271" s="69"/>
      <c r="G271" s="69"/>
      <c r="H271" s="69"/>
      <c r="I271" s="23" t="s">
        <v>359</v>
      </c>
      <c r="J271" s="66" t="s">
        <v>164</v>
      </c>
      <c r="K271" s="66"/>
      <c r="L271" s="66"/>
      <c r="M271" s="24" t="s">
        <v>77</v>
      </c>
      <c r="N271" s="66" t="s">
        <v>198</v>
      </c>
      <c r="O271" s="66"/>
      <c r="P271" s="66" t="s">
        <v>17</v>
      </c>
      <c r="Q271" s="66"/>
      <c r="R271" s="68">
        <f>R272</f>
        <v>300745.91</v>
      </c>
      <c r="S271" s="68"/>
      <c r="T271" s="26">
        <f>T272</f>
        <v>232000</v>
      </c>
      <c r="U271" s="25">
        <f t="shared" si="10"/>
        <v>-68745.90999999997</v>
      </c>
      <c r="V271" s="27">
        <f t="shared" si="11"/>
        <v>0.771415312015382</v>
      </c>
    </row>
    <row r="272" spans="1:29" s="16" customFormat="1" ht="23.25" customHeight="1">
      <c r="A272" s="69" t="s">
        <v>199</v>
      </c>
      <c r="B272" s="69"/>
      <c r="C272" s="69"/>
      <c r="D272" s="69"/>
      <c r="E272" s="69"/>
      <c r="F272" s="69"/>
      <c r="G272" s="69"/>
      <c r="H272" s="69"/>
      <c r="I272" s="23" t="s">
        <v>359</v>
      </c>
      <c r="J272" s="66" t="s">
        <v>164</v>
      </c>
      <c r="K272" s="66"/>
      <c r="L272" s="66"/>
      <c r="M272" s="24" t="s">
        <v>77</v>
      </c>
      <c r="N272" s="66" t="s">
        <v>200</v>
      </c>
      <c r="O272" s="66"/>
      <c r="P272" s="66" t="s">
        <v>17</v>
      </c>
      <c r="Q272" s="66"/>
      <c r="R272" s="68">
        <f>R273</f>
        <v>300745.91</v>
      </c>
      <c r="S272" s="68"/>
      <c r="T272" s="26">
        <f>T273</f>
        <v>232000</v>
      </c>
      <c r="U272" s="25">
        <f t="shared" si="10"/>
        <v>-68745.90999999997</v>
      </c>
      <c r="V272" s="27">
        <f t="shared" si="11"/>
        <v>0.771415312015382</v>
      </c>
      <c r="AC272" s="16" t="s">
        <v>295</v>
      </c>
    </row>
    <row r="273" spans="1:22" s="16" customFormat="1" ht="17.25" customHeight="1">
      <c r="A273" s="56" t="s">
        <v>56</v>
      </c>
      <c r="B273" s="56"/>
      <c r="C273" s="56"/>
      <c r="D273" s="56"/>
      <c r="E273" s="56"/>
      <c r="F273" s="56"/>
      <c r="G273" s="56"/>
      <c r="H273" s="56"/>
      <c r="I273" s="28" t="s">
        <v>359</v>
      </c>
      <c r="J273" s="57" t="s">
        <v>164</v>
      </c>
      <c r="K273" s="57"/>
      <c r="L273" s="57"/>
      <c r="M273" s="29" t="s">
        <v>77</v>
      </c>
      <c r="N273" s="57" t="s">
        <v>200</v>
      </c>
      <c r="O273" s="57"/>
      <c r="P273" s="57" t="s">
        <v>57</v>
      </c>
      <c r="Q273" s="57"/>
      <c r="R273" s="59">
        <v>300745.91</v>
      </c>
      <c r="S273" s="59"/>
      <c r="T273" s="31">
        <v>232000</v>
      </c>
      <c r="U273" s="30">
        <f t="shared" si="10"/>
        <v>-68745.90999999997</v>
      </c>
      <c r="V273" s="32">
        <f t="shared" si="11"/>
        <v>0.771415312015382</v>
      </c>
    </row>
    <row r="274" spans="1:22" s="16" customFormat="1" ht="26.25" customHeight="1">
      <c r="A274" s="63" t="s">
        <v>90</v>
      </c>
      <c r="B274" s="64"/>
      <c r="C274" s="64"/>
      <c r="D274" s="64"/>
      <c r="E274" s="64"/>
      <c r="F274" s="64"/>
      <c r="G274" s="64"/>
      <c r="H274" s="65"/>
      <c r="I274" s="23" t="s">
        <v>359</v>
      </c>
      <c r="J274" s="66" t="s">
        <v>164</v>
      </c>
      <c r="K274" s="66"/>
      <c r="L274" s="66"/>
      <c r="M274" s="24" t="s">
        <v>77</v>
      </c>
      <c r="N274" s="67" t="s">
        <v>101</v>
      </c>
      <c r="O274" s="67"/>
      <c r="P274" s="66" t="s">
        <v>17</v>
      </c>
      <c r="Q274" s="66"/>
      <c r="R274" s="68">
        <f>R277+R275</f>
        <v>2221790</v>
      </c>
      <c r="S274" s="68"/>
      <c r="T274" s="25">
        <f>T275+T277</f>
        <v>0</v>
      </c>
      <c r="U274" s="30">
        <f>T274-R274</f>
        <v>-2221790</v>
      </c>
      <c r="V274" s="32">
        <f>T274/R274</f>
        <v>0</v>
      </c>
    </row>
    <row r="275" spans="1:22" s="16" customFormat="1" ht="26.25" customHeight="1">
      <c r="A275" s="63" t="s">
        <v>132</v>
      </c>
      <c r="B275" s="64"/>
      <c r="C275" s="64"/>
      <c r="D275" s="64"/>
      <c r="E275" s="64"/>
      <c r="F275" s="64"/>
      <c r="G275" s="64"/>
      <c r="H275" s="65"/>
      <c r="I275" s="23" t="s">
        <v>359</v>
      </c>
      <c r="J275" s="66" t="s">
        <v>164</v>
      </c>
      <c r="K275" s="66"/>
      <c r="L275" s="66"/>
      <c r="M275" s="24" t="s">
        <v>77</v>
      </c>
      <c r="N275" s="67" t="s">
        <v>364</v>
      </c>
      <c r="O275" s="67"/>
      <c r="P275" s="66" t="s">
        <v>17</v>
      </c>
      <c r="Q275" s="66"/>
      <c r="R275" s="68">
        <f>R276</f>
        <v>433982</v>
      </c>
      <c r="S275" s="68"/>
      <c r="T275" s="25">
        <v>0</v>
      </c>
      <c r="U275" s="30"/>
      <c r="V275" s="32"/>
    </row>
    <row r="276" spans="1:22" s="16" customFormat="1" ht="26.25" customHeight="1">
      <c r="A276" s="56" t="s">
        <v>24</v>
      </c>
      <c r="B276" s="56"/>
      <c r="C276" s="56"/>
      <c r="D276" s="56"/>
      <c r="E276" s="56"/>
      <c r="F276" s="56"/>
      <c r="G276" s="56"/>
      <c r="H276" s="56"/>
      <c r="I276" s="28" t="s">
        <v>359</v>
      </c>
      <c r="J276" s="57" t="s">
        <v>164</v>
      </c>
      <c r="K276" s="57"/>
      <c r="L276" s="57"/>
      <c r="M276" s="29" t="s">
        <v>77</v>
      </c>
      <c r="N276" s="67" t="s">
        <v>364</v>
      </c>
      <c r="O276" s="67"/>
      <c r="P276" s="57">
        <v>240</v>
      </c>
      <c r="Q276" s="57"/>
      <c r="R276" s="59">
        <v>433982</v>
      </c>
      <c r="S276" s="59"/>
      <c r="T276" s="31">
        <v>0</v>
      </c>
      <c r="U276" s="30"/>
      <c r="V276" s="32"/>
    </row>
    <row r="277" spans="1:22" s="16" customFormat="1" ht="21.75" customHeight="1">
      <c r="A277" s="63" t="s">
        <v>133</v>
      </c>
      <c r="B277" s="64"/>
      <c r="C277" s="64"/>
      <c r="D277" s="64"/>
      <c r="E277" s="64"/>
      <c r="F277" s="64"/>
      <c r="G277" s="64"/>
      <c r="H277" s="65"/>
      <c r="I277" s="23" t="s">
        <v>359</v>
      </c>
      <c r="J277" s="66" t="s">
        <v>164</v>
      </c>
      <c r="K277" s="66"/>
      <c r="L277" s="66"/>
      <c r="M277" s="24" t="s">
        <v>77</v>
      </c>
      <c r="N277" s="67" t="s">
        <v>155</v>
      </c>
      <c r="O277" s="67"/>
      <c r="P277" s="66" t="s">
        <v>17</v>
      </c>
      <c r="Q277" s="66"/>
      <c r="R277" s="68">
        <f>R278</f>
        <v>1787808</v>
      </c>
      <c r="S277" s="68"/>
      <c r="T277" s="25">
        <v>0</v>
      </c>
      <c r="U277" s="30">
        <f>T277-R277</f>
        <v>-1787808</v>
      </c>
      <c r="V277" s="32">
        <f>T277/R277</f>
        <v>0</v>
      </c>
    </row>
    <row r="278" spans="1:22" s="33" customFormat="1" ht="23.25" customHeight="1">
      <c r="A278" s="56" t="s">
        <v>24</v>
      </c>
      <c r="B278" s="56"/>
      <c r="C278" s="56"/>
      <c r="D278" s="56"/>
      <c r="E278" s="56"/>
      <c r="F278" s="56"/>
      <c r="G278" s="56"/>
      <c r="H278" s="56"/>
      <c r="I278" s="28" t="s">
        <v>359</v>
      </c>
      <c r="J278" s="57" t="s">
        <v>164</v>
      </c>
      <c r="K278" s="57"/>
      <c r="L278" s="57"/>
      <c r="M278" s="29" t="s">
        <v>77</v>
      </c>
      <c r="N278" s="67" t="s">
        <v>155</v>
      </c>
      <c r="O278" s="67"/>
      <c r="P278" s="57">
        <v>240</v>
      </c>
      <c r="Q278" s="57"/>
      <c r="R278" s="59">
        <v>1787808</v>
      </c>
      <c r="S278" s="59"/>
      <c r="T278" s="31">
        <v>0</v>
      </c>
      <c r="U278" s="30">
        <f>T278-R278</f>
        <v>-1787808</v>
      </c>
      <c r="V278" s="32">
        <f>T278/R278</f>
        <v>0</v>
      </c>
    </row>
    <row r="279" spans="1:22" s="16" customFormat="1" ht="27" customHeight="1">
      <c r="A279" s="69" t="s">
        <v>42</v>
      </c>
      <c r="B279" s="69"/>
      <c r="C279" s="69"/>
      <c r="D279" s="69"/>
      <c r="E279" s="69"/>
      <c r="F279" s="69"/>
      <c r="G279" s="69"/>
      <c r="H279" s="69"/>
      <c r="I279" s="23" t="s">
        <v>359</v>
      </c>
      <c r="J279" s="66" t="s">
        <v>164</v>
      </c>
      <c r="K279" s="66"/>
      <c r="L279" s="66"/>
      <c r="M279" s="24" t="s">
        <v>77</v>
      </c>
      <c r="N279" s="66" t="s">
        <v>51</v>
      </c>
      <c r="O279" s="66"/>
      <c r="P279" s="66" t="s">
        <v>17</v>
      </c>
      <c r="Q279" s="66"/>
      <c r="R279" s="82">
        <v>0</v>
      </c>
      <c r="S279" s="82"/>
      <c r="T279" s="26">
        <f>T280</f>
        <v>0</v>
      </c>
      <c r="U279" s="30">
        <f aca="true" t="shared" si="12" ref="U279:U286">T279-R279</f>
        <v>0</v>
      </c>
      <c r="V279" s="27">
        <v>0</v>
      </c>
    </row>
    <row r="280" spans="1:22" s="16" customFormat="1" ht="25.5" customHeight="1">
      <c r="A280" s="69" t="s">
        <v>202</v>
      </c>
      <c r="B280" s="69"/>
      <c r="C280" s="69"/>
      <c r="D280" s="69"/>
      <c r="E280" s="69"/>
      <c r="F280" s="69"/>
      <c r="G280" s="69"/>
      <c r="H280" s="69"/>
      <c r="I280" s="23" t="s">
        <v>359</v>
      </c>
      <c r="J280" s="66" t="s">
        <v>164</v>
      </c>
      <c r="K280" s="66"/>
      <c r="L280" s="66"/>
      <c r="M280" s="24" t="s">
        <v>77</v>
      </c>
      <c r="N280" s="66" t="s">
        <v>203</v>
      </c>
      <c r="O280" s="66"/>
      <c r="P280" s="66" t="s">
        <v>17</v>
      </c>
      <c r="Q280" s="66"/>
      <c r="R280" s="82">
        <v>0</v>
      </c>
      <c r="S280" s="82"/>
      <c r="T280" s="26">
        <f>T281</f>
        <v>0</v>
      </c>
      <c r="U280" s="30">
        <f t="shared" si="12"/>
        <v>0</v>
      </c>
      <c r="V280" s="27">
        <v>0</v>
      </c>
    </row>
    <row r="281" spans="1:22" s="16" customFormat="1" ht="25.5" customHeight="1">
      <c r="A281" s="69" t="s">
        <v>175</v>
      </c>
      <c r="B281" s="69"/>
      <c r="C281" s="69"/>
      <c r="D281" s="69"/>
      <c r="E281" s="69"/>
      <c r="F281" s="69"/>
      <c r="G281" s="69"/>
      <c r="H281" s="69"/>
      <c r="I281" s="23" t="s">
        <v>359</v>
      </c>
      <c r="J281" s="66" t="s">
        <v>164</v>
      </c>
      <c r="K281" s="66"/>
      <c r="L281" s="66"/>
      <c r="M281" s="24" t="s">
        <v>77</v>
      </c>
      <c r="N281" s="66" t="s">
        <v>205</v>
      </c>
      <c r="O281" s="66"/>
      <c r="P281" s="66" t="s">
        <v>17</v>
      </c>
      <c r="Q281" s="66"/>
      <c r="R281" s="82">
        <v>0</v>
      </c>
      <c r="S281" s="82"/>
      <c r="T281" s="26">
        <f>T282</f>
        <v>0</v>
      </c>
      <c r="U281" s="30">
        <f t="shared" si="12"/>
        <v>0</v>
      </c>
      <c r="V281" s="27">
        <v>0</v>
      </c>
    </row>
    <row r="282" spans="1:22" s="33" customFormat="1" ht="18.75" customHeight="1">
      <c r="A282" s="56" t="s">
        <v>56</v>
      </c>
      <c r="B282" s="56"/>
      <c r="C282" s="56"/>
      <c r="D282" s="56"/>
      <c r="E282" s="56"/>
      <c r="F282" s="56"/>
      <c r="G282" s="56"/>
      <c r="H282" s="56"/>
      <c r="I282" s="28" t="s">
        <v>359</v>
      </c>
      <c r="J282" s="57" t="s">
        <v>164</v>
      </c>
      <c r="K282" s="57"/>
      <c r="L282" s="57"/>
      <c r="M282" s="29" t="s">
        <v>77</v>
      </c>
      <c r="N282" s="57" t="s">
        <v>205</v>
      </c>
      <c r="O282" s="57"/>
      <c r="P282" s="57" t="s">
        <v>57</v>
      </c>
      <c r="Q282" s="57"/>
      <c r="R282" s="83">
        <v>0</v>
      </c>
      <c r="S282" s="83"/>
      <c r="T282" s="31">
        <v>0</v>
      </c>
      <c r="U282" s="30">
        <f t="shared" si="12"/>
        <v>0</v>
      </c>
      <c r="V282" s="32">
        <v>0</v>
      </c>
    </row>
    <row r="283" spans="1:22" s="16" customFormat="1" ht="27.75" customHeight="1">
      <c r="A283" s="69" t="s">
        <v>309</v>
      </c>
      <c r="B283" s="69"/>
      <c r="C283" s="69"/>
      <c r="D283" s="69"/>
      <c r="E283" s="69"/>
      <c r="F283" s="69"/>
      <c r="G283" s="69"/>
      <c r="H283" s="69"/>
      <c r="I283" s="23" t="s">
        <v>359</v>
      </c>
      <c r="J283" s="66" t="s">
        <v>164</v>
      </c>
      <c r="K283" s="66"/>
      <c r="L283" s="66"/>
      <c r="M283" s="24" t="s">
        <v>77</v>
      </c>
      <c r="N283" s="66" t="s">
        <v>92</v>
      </c>
      <c r="O283" s="66"/>
      <c r="P283" s="66" t="s">
        <v>17</v>
      </c>
      <c r="Q283" s="66"/>
      <c r="R283" s="68">
        <f>R284</f>
        <v>0</v>
      </c>
      <c r="S283" s="68"/>
      <c r="T283" s="26">
        <f>T284</f>
        <v>0</v>
      </c>
      <c r="U283" s="30">
        <f t="shared" si="12"/>
        <v>0</v>
      </c>
      <c r="V283" s="27" t="e">
        <f aca="true" t="shared" si="13" ref="V283:V348">T283/R283</f>
        <v>#DIV/0!</v>
      </c>
    </row>
    <row r="284" spans="1:22" s="16" customFormat="1" ht="25.5" customHeight="1">
      <c r="A284" s="69" t="s">
        <v>75</v>
      </c>
      <c r="B284" s="69"/>
      <c r="C284" s="69"/>
      <c r="D284" s="69"/>
      <c r="E284" s="69"/>
      <c r="F284" s="69"/>
      <c r="G284" s="69"/>
      <c r="H284" s="69"/>
      <c r="I284" s="23" t="s">
        <v>359</v>
      </c>
      <c r="J284" s="66" t="s">
        <v>164</v>
      </c>
      <c r="K284" s="66"/>
      <c r="L284" s="66"/>
      <c r="M284" s="24" t="s">
        <v>77</v>
      </c>
      <c r="N284" s="66" t="s">
        <v>94</v>
      </c>
      <c r="O284" s="66"/>
      <c r="P284" s="66" t="s">
        <v>17</v>
      </c>
      <c r="Q284" s="66"/>
      <c r="R284" s="68">
        <f>R285</f>
        <v>0</v>
      </c>
      <c r="S284" s="68"/>
      <c r="T284" s="26">
        <f>T285</f>
        <v>0</v>
      </c>
      <c r="U284" s="30">
        <f t="shared" si="12"/>
        <v>0</v>
      </c>
      <c r="V284" s="27" t="e">
        <f t="shared" si="13"/>
        <v>#DIV/0!</v>
      </c>
    </row>
    <row r="285" spans="1:22" s="33" customFormat="1" ht="19.5" customHeight="1">
      <c r="A285" s="56" t="s">
        <v>56</v>
      </c>
      <c r="B285" s="56"/>
      <c r="C285" s="56"/>
      <c r="D285" s="56"/>
      <c r="E285" s="56"/>
      <c r="F285" s="56"/>
      <c r="G285" s="56"/>
      <c r="H285" s="56"/>
      <c r="I285" s="28" t="s">
        <v>359</v>
      </c>
      <c r="J285" s="57" t="s">
        <v>164</v>
      </c>
      <c r="K285" s="57"/>
      <c r="L285" s="57"/>
      <c r="M285" s="29" t="s">
        <v>77</v>
      </c>
      <c r="N285" s="57" t="s">
        <v>94</v>
      </c>
      <c r="O285" s="57"/>
      <c r="P285" s="57" t="s">
        <v>57</v>
      </c>
      <c r="Q285" s="57"/>
      <c r="R285" s="59">
        <v>0</v>
      </c>
      <c r="S285" s="59"/>
      <c r="T285" s="31">
        <v>0</v>
      </c>
      <c r="U285" s="30">
        <f t="shared" si="12"/>
        <v>0</v>
      </c>
      <c r="V285" s="32" t="e">
        <f t="shared" si="13"/>
        <v>#DIV/0!</v>
      </c>
    </row>
    <row r="286" spans="1:22" s="16" customFormat="1" ht="18" customHeight="1">
      <c r="A286" s="77" t="s">
        <v>176</v>
      </c>
      <c r="B286" s="77"/>
      <c r="C286" s="77"/>
      <c r="D286" s="77"/>
      <c r="E286" s="77"/>
      <c r="F286" s="77"/>
      <c r="G286" s="77"/>
      <c r="H286" s="77"/>
      <c r="I286" s="22" t="s">
        <v>359</v>
      </c>
      <c r="J286" s="61" t="s">
        <v>164</v>
      </c>
      <c r="K286" s="61"/>
      <c r="L286" s="61"/>
      <c r="M286" s="18" t="s">
        <v>19</v>
      </c>
      <c r="N286" s="61" t="s">
        <v>16</v>
      </c>
      <c r="O286" s="61"/>
      <c r="P286" s="61" t="s">
        <v>17</v>
      </c>
      <c r="Q286" s="61"/>
      <c r="R286" s="62">
        <f>R287</f>
        <v>57155030.44</v>
      </c>
      <c r="S286" s="62"/>
      <c r="T286" s="42">
        <f>T287</f>
        <v>33510799.360000003</v>
      </c>
      <c r="U286" s="43">
        <f t="shared" si="12"/>
        <v>-23644231.079999994</v>
      </c>
      <c r="V286" s="21">
        <f t="shared" si="13"/>
        <v>0.5863140847274826</v>
      </c>
    </row>
    <row r="287" spans="1:22" s="16" customFormat="1" ht="24.75" customHeight="1">
      <c r="A287" s="69" t="s">
        <v>311</v>
      </c>
      <c r="B287" s="69"/>
      <c r="C287" s="69"/>
      <c r="D287" s="69"/>
      <c r="E287" s="69"/>
      <c r="F287" s="69"/>
      <c r="G287" s="69"/>
      <c r="H287" s="69"/>
      <c r="I287" s="23" t="s">
        <v>359</v>
      </c>
      <c r="J287" s="66" t="s">
        <v>164</v>
      </c>
      <c r="K287" s="66"/>
      <c r="L287" s="66"/>
      <c r="M287" s="24" t="s">
        <v>19</v>
      </c>
      <c r="N287" s="66" t="s">
        <v>30</v>
      </c>
      <c r="O287" s="66"/>
      <c r="P287" s="66" t="s">
        <v>17</v>
      </c>
      <c r="Q287" s="66"/>
      <c r="R287" s="68">
        <f>R288</f>
        <v>57155030.44</v>
      </c>
      <c r="S287" s="68"/>
      <c r="T287" s="26">
        <f>T288</f>
        <v>33510799.360000003</v>
      </c>
      <c r="U287" s="25">
        <f t="shared" si="10"/>
        <v>-23644231.079999994</v>
      </c>
      <c r="V287" s="27">
        <f t="shared" si="13"/>
        <v>0.5863140847274826</v>
      </c>
    </row>
    <row r="288" spans="1:22" s="16" customFormat="1" ht="23.25" customHeight="1">
      <c r="A288" s="69" t="s">
        <v>31</v>
      </c>
      <c r="B288" s="69"/>
      <c r="C288" s="69"/>
      <c r="D288" s="69"/>
      <c r="E288" s="69"/>
      <c r="F288" s="69"/>
      <c r="G288" s="69"/>
      <c r="H288" s="69"/>
      <c r="I288" s="23" t="s">
        <v>359</v>
      </c>
      <c r="J288" s="66" t="s">
        <v>164</v>
      </c>
      <c r="K288" s="66"/>
      <c r="L288" s="66"/>
      <c r="M288" s="24" t="s">
        <v>19</v>
      </c>
      <c r="N288" s="66" t="s">
        <v>32</v>
      </c>
      <c r="O288" s="66"/>
      <c r="P288" s="66" t="s">
        <v>17</v>
      </c>
      <c r="Q288" s="66"/>
      <c r="R288" s="68">
        <f>R289</f>
        <v>57155030.44</v>
      </c>
      <c r="S288" s="68"/>
      <c r="T288" s="26">
        <f>T289</f>
        <v>33510799.360000003</v>
      </c>
      <c r="U288" s="25">
        <f t="shared" si="10"/>
        <v>-23644231.079999994</v>
      </c>
      <c r="V288" s="27">
        <f t="shared" si="13"/>
        <v>0.5863140847274826</v>
      </c>
    </row>
    <row r="289" spans="1:22" s="16" customFormat="1" ht="27" customHeight="1">
      <c r="A289" s="69" t="s">
        <v>33</v>
      </c>
      <c r="B289" s="69"/>
      <c r="C289" s="69"/>
      <c r="D289" s="69"/>
      <c r="E289" s="69"/>
      <c r="F289" s="69"/>
      <c r="G289" s="69"/>
      <c r="H289" s="69"/>
      <c r="I289" s="23" t="s">
        <v>359</v>
      </c>
      <c r="J289" s="66" t="s">
        <v>164</v>
      </c>
      <c r="K289" s="66"/>
      <c r="L289" s="66"/>
      <c r="M289" s="24" t="s">
        <v>19</v>
      </c>
      <c r="N289" s="66" t="s">
        <v>34</v>
      </c>
      <c r="O289" s="66"/>
      <c r="P289" s="66" t="s">
        <v>17</v>
      </c>
      <c r="Q289" s="66"/>
      <c r="R289" s="68">
        <f>R290+R292+R296+R294</f>
        <v>57155030.44</v>
      </c>
      <c r="S289" s="68"/>
      <c r="T289" s="26">
        <f>T290+T292+T296+T294</f>
        <v>33510799.360000003</v>
      </c>
      <c r="U289" s="25">
        <f t="shared" si="10"/>
        <v>-23644231.079999994</v>
      </c>
      <c r="V289" s="27">
        <f t="shared" si="13"/>
        <v>0.5863140847274826</v>
      </c>
    </row>
    <row r="290" spans="1:22" s="33" customFormat="1" ht="22.5" customHeight="1">
      <c r="A290" s="69" t="s">
        <v>184</v>
      </c>
      <c r="B290" s="69"/>
      <c r="C290" s="69"/>
      <c r="D290" s="69"/>
      <c r="E290" s="69"/>
      <c r="F290" s="69"/>
      <c r="G290" s="69"/>
      <c r="H290" s="69"/>
      <c r="I290" s="23" t="s">
        <v>359</v>
      </c>
      <c r="J290" s="66" t="s">
        <v>164</v>
      </c>
      <c r="K290" s="66"/>
      <c r="L290" s="66"/>
      <c r="M290" s="24" t="s">
        <v>19</v>
      </c>
      <c r="N290" s="66" t="s">
        <v>185</v>
      </c>
      <c r="O290" s="66"/>
      <c r="P290" s="66" t="s">
        <v>17</v>
      </c>
      <c r="Q290" s="66"/>
      <c r="R290" s="68">
        <f>R291</f>
        <v>4453400</v>
      </c>
      <c r="S290" s="68"/>
      <c r="T290" s="26">
        <f>T291</f>
        <v>2226699.84</v>
      </c>
      <c r="U290" s="25">
        <f t="shared" si="10"/>
        <v>-2226700.16</v>
      </c>
      <c r="V290" s="27">
        <f t="shared" si="13"/>
        <v>0.4999999640723941</v>
      </c>
    </row>
    <row r="291" spans="1:22" s="33" customFormat="1" ht="20.25" customHeight="1">
      <c r="A291" s="70" t="s">
        <v>306</v>
      </c>
      <c r="B291" s="71"/>
      <c r="C291" s="71"/>
      <c r="D291" s="71"/>
      <c r="E291" s="71"/>
      <c r="F291" s="71"/>
      <c r="G291" s="71"/>
      <c r="H291" s="72"/>
      <c r="I291" s="28" t="s">
        <v>359</v>
      </c>
      <c r="J291" s="57" t="s">
        <v>164</v>
      </c>
      <c r="K291" s="57"/>
      <c r="L291" s="57"/>
      <c r="M291" s="29" t="s">
        <v>19</v>
      </c>
      <c r="N291" s="57" t="s">
        <v>185</v>
      </c>
      <c r="O291" s="57"/>
      <c r="P291" s="57">
        <v>610</v>
      </c>
      <c r="Q291" s="57"/>
      <c r="R291" s="59">
        <v>4453400</v>
      </c>
      <c r="S291" s="59"/>
      <c r="T291" s="31">
        <v>2226699.84</v>
      </c>
      <c r="U291" s="30">
        <f>T291-R291</f>
        <v>-2226700.16</v>
      </c>
      <c r="V291" s="32">
        <f>T291/R291</f>
        <v>0.4999999640723941</v>
      </c>
    </row>
    <row r="292" spans="1:22" s="16" customFormat="1" ht="27" customHeight="1">
      <c r="A292" s="69" t="s">
        <v>179</v>
      </c>
      <c r="B292" s="69"/>
      <c r="C292" s="69"/>
      <c r="D292" s="69"/>
      <c r="E292" s="69"/>
      <c r="F292" s="69"/>
      <c r="G292" s="69"/>
      <c r="H292" s="69"/>
      <c r="I292" s="23" t="s">
        <v>359</v>
      </c>
      <c r="J292" s="66" t="s">
        <v>164</v>
      </c>
      <c r="K292" s="66"/>
      <c r="L292" s="66"/>
      <c r="M292" s="24" t="s">
        <v>19</v>
      </c>
      <c r="N292" s="66" t="s">
        <v>213</v>
      </c>
      <c r="O292" s="66"/>
      <c r="P292" s="66" t="s">
        <v>17</v>
      </c>
      <c r="Q292" s="66"/>
      <c r="R292" s="68">
        <f>R293</f>
        <v>41886154.76</v>
      </c>
      <c r="S292" s="68"/>
      <c r="T292" s="26">
        <f>T293</f>
        <v>25597397.76</v>
      </c>
      <c r="U292" s="25">
        <f t="shared" si="10"/>
        <v>-16288756.999999996</v>
      </c>
      <c r="V292" s="27">
        <f t="shared" si="13"/>
        <v>0.6111183494084956</v>
      </c>
    </row>
    <row r="293" spans="1:22" s="16" customFormat="1" ht="16.5" customHeight="1">
      <c r="A293" s="70" t="s">
        <v>306</v>
      </c>
      <c r="B293" s="71"/>
      <c r="C293" s="71"/>
      <c r="D293" s="71"/>
      <c r="E293" s="71"/>
      <c r="F293" s="71"/>
      <c r="G293" s="71"/>
      <c r="H293" s="72"/>
      <c r="I293" s="28" t="s">
        <v>359</v>
      </c>
      <c r="J293" s="57" t="s">
        <v>164</v>
      </c>
      <c r="K293" s="57"/>
      <c r="L293" s="57"/>
      <c r="M293" s="29" t="s">
        <v>19</v>
      </c>
      <c r="N293" s="57" t="s">
        <v>213</v>
      </c>
      <c r="O293" s="57"/>
      <c r="P293" s="57">
        <v>610</v>
      </c>
      <c r="Q293" s="57"/>
      <c r="R293" s="59">
        <v>41886154.76</v>
      </c>
      <c r="S293" s="59"/>
      <c r="T293" s="31">
        <v>25597397.76</v>
      </c>
      <c r="U293" s="30">
        <f t="shared" si="10"/>
        <v>-16288756.999999996</v>
      </c>
      <c r="V293" s="32">
        <f t="shared" si="13"/>
        <v>0.6111183494084956</v>
      </c>
    </row>
    <row r="294" spans="1:22" s="16" customFormat="1" ht="22.5" customHeight="1">
      <c r="A294" s="63" t="s">
        <v>345</v>
      </c>
      <c r="B294" s="64"/>
      <c r="C294" s="64"/>
      <c r="D294" s="64"/>
      <c r="E294" s="64"/>
      <c r="F294" s="64"/>
      <c r="G294" s="64"/>
      <c r="H294" s="65"/>
      <c r="I294" s="23" t="s">
        <v>359</v>
      </c>
      <c r="J294" s="66" t="s">
        <v>164</v>
      </c>
      <c r="K294" s="66"/>
      <c r="L294" s="66"/>
      <c r="M294" s="24" t="s">
        <v>19</v>
      </c>
      <c r="N294" s="67" t="s">
        <v>344</v>
      </c>
      <c r="O294" s="67"/>
      <c r="P294" s="66" t="s">
        <v>17</v>
      </c>
      <c r="Q294" s="66"/>
      <c r="R294" s="75">
        <f>R295</f>
        <v>9702125.68</v>
      </c>
      <c r="S294" s="76"/>
      <c r="T294" s="25">
        <f>T295</f>
        <v>5130026.8</v>
      </c>
      <c r="U294" s="25">
        <f t="shared" si="10"/>
        <v>-4572098.88</v>
      </c>
      <c r="V294" s="27">
        <f t="shared" si="13"/>
        <v>0.52875287016484</v>
      </c>
    </row>
    <row r="295" spans="1:22" s="16" customFormat="1" ht="14.25" customHeight="1">
      <c r="A295" s="70" t="s">
        <v>306</v>
      </c>
      <c r="B295" s="71"/>
      <c r="C295" s="71"/>
      <c r="D295" s="71"/>
      <c r="E295" s="71"/>
      <c r="F295" s="71"/>
      <c r="G295" s="71"/>
      <c r="H295" s="72"/>
      <c r="I295" s="28" t="s">
        <v>359</v>
      </c>
      <c r="J295" s="57" t="s">
        <v>164</v>
      </c>
      <c r="K295" s="57"/>
      <c r="L295" s="57"/>
      <c r="M295" s="29" t="s">
        <v>19</v>
      </c>
      <c r="N295" s="58" t="s">
        <v>344</v>
      </c>
      <c r="O295" s="58"/>
      <c r="P295" s="57">
        <v>610</v>
      </c>
      <c r="Q295" s="57"/>
      <c r="R295" s="73">
        <v>9702125.68</v>
      </c>
      <c r="S295" s="74"/>
      <c r="T295" s="31">
        <v>5130026.8</v>
      </c>
      <c r="U295" s="30">
        <f t="shared" si="10"/>
        <v>-4572098.88</v>
      </c>
      <c r="V295" s="32">
        <f t="shared" si="13"/>
        <v>0.52875287016484</v>
      </c>
    </row>
    <row r="296" spans="1:22" s="16" customFormat="1" ht="28.5" customHeight="1">
      <c r="A296" s="69" t="s">
        <v>172</v>
      </c>
      <c r="B296" s="69"/>
      <c r="C296" s="69"/>
      <c r="D296" s="69"/>
      <c r="E296" s="69"/>
      <c r="F296" s="69"/>
      <c r="G296" s="69"/>
      <c r="H296" s="69"/>
      <c r="I296" s="23" t="s">
        <v>359</v>
      </c>
      <c r="J296" s="66" t="s">
        <v>164</v>
      </c>
      <c r="K296" s="66"/>
      <c r="L296" s="66"/>
      <c r="M296" s="24" t="s">
        <v>19</v>
      </c>
      <c r="N296" s="66" t="s">
        <v>187</v>
      </c>
      <c r="O296" s="66"/>
      <c r="P296" s="66" t="s">
        <v>17</v>
      </c>
      <c r="Q296" s="66"/>
      <c r="R296" s="68">
        <f>R297</f>
        <v>1113350</v>
      </c>
      <c r="S296" s="68"/>
      <c r="T296" s="26">
        <f>T297</f>
        <v>556674.96</v>
      </c>
      <c r="U296" s="25">
        <f t="shared" si="10"/>
        <v>-556675.04</v>
      </c>
      <c r="V296" s="27">
        <f t="shared" si="13"/>
        <v>0.4999999640723941</v>
      </c>
    </row>
    <row r="297" spans="1:22" s="33" customFormat="1" ht="19.5" customHeight="1">
      <c r="A297" s="70" t="s">
        <v>306</v>
      </c>
      <c r="B297" s="71"/>
      <c r="C297" s="71"/>
      <c r="D297" s="71"/>
      <c r="E297" s="71"/>
      <c r="F297" s="71"/>
      <c r="G297" s="71"/>
      <c r="H297" s="72"/>
      <c r="I297" s="28" t="s">
        <v>359</v>
      </c>
      <c r="J297" s="57" t="s">
        <v>164</v>
      </c>
      <c r="K297" s="57"/>
      <c r="L297" s="57"/>
      <c r="M297" s="29" t="s">
        <v>19</v>
      </c>
      <c r="N297" s="57" t="s">
        <v>187</v>
      </c>
      <c r="O297" s="57"/>
      <c r="P297" s="57">
        <v>610</v>
      </c>
      <c r="Q297" s="57"/>
      <c r="R297" s="59">
        <v>1113350</v>
      </c>
      <c r="S297" s="59"/>
      <c r="T297" s="31">
        <v>556674.96</v>
      </c>
      <c r="U297" s="30">
        <f t="shared" si="10"/>
        <v>-556675.04</v>
      </c>
      <c r="V297" s="32">
        <f t="shared" si="13"/>
        <v>0.4999999640723941</v>
      </c>
    </row>
    <row r="298" spans="1:22" s="16" customFormat="1" ht="27" customHeight="1">
      <c r="A298" s="77" t="s">
        <v>214</v>
      </c>
      <c r="B298" s="77"/>
      <c r="C298" s="77"/>
      <c r="D298" s="77"/>
      <c r="E298" s="77"/>
      <c r="F298" s="77"/>
      <c r="G298" s="77"/>
      <c r="H298" s="77"/>
      <c r="I298" s="22" t="s">
        <v>359</v>
      </c>
      <c r="J298" s="61" t="s">
        <v>164</v>
      </c>
      <c r="K298" s="61"/>
      <c r="L298" s="61"/>
      <c r="M298" s="18" t="s">
        <v>45</v>
      </c>
      <c r="N298" s="61" t="s">
        <v>16</v>
      </c>
      <c r="O298" s="61"/>
      <c r="P298" s="61" t="s">
        <v>17</v>
      </c>
      <c r="Q298" s="61"/>
      <c r="R298" s="78">
        <f>R299</f>
        <v>785869.31</v>
      </c>
      <c r="S298" s="78"/>
      <c r="T298" s="19">
        <f>T299</f>
        <v>273485</v>
      </c>
      <c r="U298" s="20">
        <f t="shared" si="10"/>
        <v>-512384.31000000006</v>
      </c>
      <c r="V298" s="21">
        <f t="shared" si="13"/>
        <v>0.3480031558936943</v>
      </c>
    </row>
    <row r="299" spans="1:22" s="16" customFormat="1" ht="26.25" customHeight="1">
      <c r="A299" s="69" t="s">
        <v>311</v>
      </c>
      <c r="B299" s="69"/>
      <c r="C299" s="69"/>
      <c r="D299" s="69"/>
      <c r="E299" s="69"/>
      <c r="F299" s="69"/>
      <c r="G299" s="69"/>
      <c r="H299" s="69"/>
      <c r="I299" s="23" t="s">
        <v>359</v>
      </c>
      <c r="J299" s="66" t="s">
        <v>164</v>
      </c>
      <c r="K299" s="66"/>
      <c r="L299" s="66"/>
      <c r="M299" s="24" t="s">
        <v>45</v>
      </c>
      <c r="N299" s="66" t="s">
        <v>30</v>
      </c>
      <c r="O299" s="66"/>
      <c r="P299" s="66" t="s">
        <v>17</v>
      </c>
      <c r="Q299" s="66"/>
      <c r="R299" s="68">
        <f>R300</f>
        <v>785869.31</v>
      </c>
      <c r="S299" s="68"/>
      <c r="T299" s="26">
        <f>T300</f>
        <v>273485</v>
      </c>
      <c r="U299" s="25">
        <f t="shared" si="10"/>
        <v>-512384.31000000006</v>
      </c>
      <c r="V299" s="27">
        <f t="shared" si="13"/>
        <v>0.3480031558936943</v>
      </c>
    </row>
    <row r="300" spans="1:22" s="33" customFormat="1" ht="24.75" customHeight="1">
      <c r="A300" s="69" t="s">
        <v>31</v>
      </c>
      <c r="B300" s="69"/>
      <c r="C300" s="69"/>
      <c r="D300" s="69"/>
      <c r="E300" s="69"/>
      <c r="F300" s="69"/>
      <c r="G300" s="69"/>
      <c r="H300" s="69"/>
      <c r="I300" s="23" t="s">
        <v>359</v>
      </c>
      <c r="J300" s="66" t="s">
        <v>164</v>
      </c>
      <c r="K300" s="66"/>
      <c r="L300" s="66"/>
      <c r="M300" s="24" t="s">
        <v>45</v>
      </c>
      <c r="N300" s="66" t="s">
        <v>32</v>
      </c>
      <c r="O300" s="66"/>
      <c r="P300" s="66" t="s">
        <v>17</v>
      </c>
      <c r="Q300" s="66"/>
      <c r="R300" s="81">
        <f>R301+R306</f>
        <v>785869.31</v>
      </c>
      <c r="S300" s="81"/>
      <c r="T300" s="26">
        <f>T301+T306</f>
        <v>273485</v>
      </c>
      <c r="U300" s="25">
        <f t="shared" si="10"/>
        <v>-512384.31000000006</v>
      </c>
      <c r="V300" s="27">
        <f t="shared" si="13"/>
        <v>0.3480031558936943</v>
      </c>
    </row>
    <row r="301" spans="1:22" s="16" customFormat="1" ht="21" customHeight="1">
      <c r="A301" s="69" t="s">
        <v>170</v>
      </c>
      <c r="B301" s="69"/>
      <c r="C301" s="69"/>
      <c r="D301" s="69"/>
      <c r="E301" s="69"/>
      <c r="F301" s="69"/>
      <c r="G301" s="69"/>
      <c r="H301" s="69"/>
      <c r="I301" s="23" t="s">
        <v>359</v>
      </c>
      <c r="J301" s="66" t="s">
        <v>164</v>
      </c>
      <c r="K301" s="66"/>
      <c r="L301" s="66"/>
      <c r="M301" s="24" t="s">
        <v>45</v>
      </c>
      <c r="N301" s="66" t="s">
        <v>171</v>
      </c>
      <c r="O301" s="66"/>
      <c r="P301" s="66" t="s">
        <v>17</v>
      </c>
      <c r="Q301" s="66"/>
      <c r="R301" s="68">
        <f>R302+R304</f>
        <v>243055.2</v>
      </c>
      <c r="S301" s="68"/>
      <c r="T301" s="26">
        <f>T302+T304</f>
        <v>26600</v>
      </c>
      <c r="U301" s="25">
        <f t="shared" si="10"/>
        <v>-216455.2</v>
      </c>
      <c r="V301" s="27">
        <f t="shared" si="13"/>
        <v>0.1094401600953199</v>
      </c>
    </row>
    <row r="302" spans="1:22" s="16" customFormat="1" ht="54.75" customHeight="1">
      <c r="A302" s="69" t="s">
        <v>142</v>
      </c>
      <c r="B302" s="69"/>
      <c r="C302" s="69"/>
      <c r="D302" s="69"/>
      <c r="E302" s="69"/>
      <c r="F302" s="69"/>
      <c r="G302" s="69"/>
      <c r="H302" s="69"/>
      <c r="I302" s="23" t="s">
        <v>359</v>
      </c>
      <c r="J302" s="66" t="s">
        <v>164</v>
      </c>
      <c r="K302" s="66"/>
      <c r="L302" s="66"/>
      <c r="M302" s="24" t="s">
        <v>45</v>
      </c>
      <c r="N302" s="66" t="s">
        <v>173</v>
      </c>
      <c r="O302" s="66"/>
      <c r="P302" s="66" t="s">
        <v>17</v>
      </c>
      <c r="Q302" s="66"/>
      <c r="R302" s="68">
        <f>R303</f>
        <v>222000</v>
      </c>
      <c r="S302" s="68"/>
      <c r="T302" s="26">
        <f>T303</f>
        <v>26600</v>
      </c>
      <c r="U302" s="25">
        <f t="shared" si="10"/>
        <v>-195400</v>
      </c>
      <c r="V302" s="27">
        <f t="shared" si="13"/>
        <v>0.11981981981981982</v>
      </c>
    </row>
    <row r="303" spans="1:22" s="16" customFormat="1" ht="26.25" customHeight="1">
      <c r="A303" s="56" t="s">
        <v>24</v>
      </c>
      <c r="B303" s="56"/>
      <c r="C303" s="56"/>
      <c r="D303" s="56"/>
      <c r="E303" s="56"/>
      <c r="F303" s="56"/>
      <c r="G303" s="56"/>
      <c r="H303" s="56"/>
      <c r="I303" s="28" t="s">
        <v>359</v>
      </c>
      <c r="J303" s="57" t="s">
        <v>164</v>
      </c>
      <c r="K303" s="57"/>
      <c r="L303" s="57"/>
      <c r="M303" s="29" t="s">
        <v>45</v>
      </c>
      <c r="N303" s="57" t="s">
        <v>173</v>
      </c>
      <c r="O303" s="57"/>
      <c r="P303" s="57" t="s">
        <v>25</v>
      </c>
      <c r="Q303" s="57"/>
      <c r="R303" s="59">
        <v>222000</v>
      </c>
      <c r="S303" s="59"/>
      <c r="T303" s="31">
        <v>26600</v>
      </c>
      <c r="U303" s="30">
        <f t="shared" si="10"/>
        <v>-195400</v>
      </c>
      <c r="V303" s="32">
        <f t="shared" si="13"/>
        <v>0.11981981981981982</v>
      </c>
    </row>
    <row r="304" spans="1:22" s="16" customFormat="1" ht="28.5" customHeight="1">
      <c r="A304" s="63" t="s">
        <v>146</v>
      </c>
      <c r="B304" s="64"/>
      <c r="C304" s="64"/>
      <c r="D304" s="64"/>
      <c r="E304" s="64"/>
      <c r="F304" s="64"/>
      <c r="G304" s="64"/>
      <c r="H304" s="65"/>
      <c r="I304" s="23" t="s">
        <v>359</v>
      </c>
      <c r="J304" s="66" t="s">
        <v>164</v>
      </c>
      <c r="K304" s="66"/>
      <c r="L304" s="66"/>
      <c r="M304" s="24" t="s">
        <v>45</v>
      </c>
      <c r="N304" s="67" t="s">
        <v>174</v>
      </c>
      <c r="O304" s="67"/>
      <c r="P304" s="66" t="s">
        <v>17</v>
      </c>
      <c r="Q304" s="66"/>
      <c r="R304" s="75">
        <f>R305</f>
        <v>21055.2</v>
      </c>
      <c r="S304" s="76"/>
      <c r="T304" s="25">
        <f>T305</f>
        <v>0</v>
      </c>
      <c r="U304" s="25">
        <f t="shared" si="10"/>
        <v>-21055.2</v>
      </c>
      <c r="V304" s="27">
        <f t="shared" si="13"/>
        <v>0</v>
      </c>
    </row>
    <row r="305" spans="1:22" s="33" customFormat="1" ht="29.25" customHeight="1">
      <c r="A305" s="56" t="s">
        <v>24</v>
      </c>
      <c r="B305" s="56"/>
      <c r="C305" s="56"/>
      <c r="D305" s="56"/>
      <c r="E305" s="56"/>
      <c r="F305" s="56"/>
      <c r="G305" s="56"/>
      <c r="H305" s="56"/>
      <c r="I305" s="28" t="s">
        <v>359</v>
      </c>
      <c r="J305" s="57" t="s">
        <v>164</v>
      </c>
      <c r="K305" s="57"/>
      <c r="L305" s="57"/>
      <c r="M305" s="29" t="s">
        <v>45</v>
      </c>
      <c r="N305" s="58" t="s">
        <v>174</v>
      </c>
      <c r="O305" s="58"/>
      <c r="P305" s="57" t="s">
        <v>25</v>
      </c>
      <c r="Q305" s="57"/>
      <c r="R305" s="73">
        <v>21055.2</v>
      </c>
      <c r="S305" s="74"/>
      <c r="T305" s="31">
        <v>0</v>
      </c>
      <c r="U305" s="30">
        <f t="shared" si="10"/>
        <v>-21055.2</v>
      </c>
      <c r="V305" s="32">
        <f t="shared" si="13"/>
        <v>0</v>
      </c>
    </row>
    <row r="306" spans="1:22" s="16" customFormat="1" ht="21.75" customHeight="1">
      <c r="A306" s="69" t="s">
        <v>33</v>
      </c>
      <c r="B306" s="69"/>
      <c r="C306" s="69"/>
      <c r="D306" s="69"/>
      <c r="E306" s="69"/>
      <c r="F306" s="69"/>
      <c r="G306" s="69"/>
      <c r="H306" s="69"/>
      <c r="I306" s="23" t="s">
        <v>359</v>
      </c>
      <c r="J306" s="66" t="s">
        <v>164</v>
      </c>
      <c r="K306" s="66"/>
      <c r="L306" s="66"/>
      <c r="M306" s="24" t="s">
        <v>45</v>
      </c>
      <c r="N306" s="66" t="s">
        <v>34</v>
      </c>
      <c r="O306" s="66"/>
      <c r="P306" s="66" t="s">
        <v>17</v>
      </c>
      <c r="Q306" s="66"/>
      <c r="R306" s="81">
        <f>R307+R311+R309</f>
        <v>542814.11</v>
      </c>
      <c r="S306" s="81"/>
      <c r="T306" s="26">
        <f>T307+T311+T309</f>
        <v>246885</v>
      </c>
      <c r="U306" s="25">
        <f t="shared" si="10"/>
        <v>-295929.11</v>
      </c>
      <c r="V306" s="27">
        <f t="shared" si="13"/>
        <v>0.4548242122888073</v>
      </c>
    </row>
    <row r="307" spans="1:22" s="16" customFormat="1" ht="64.5" customHeight="1">
      <c r="A307" s="69" t="s">
        <v>161</v>
      </c>
      <c r="B307" s="69"/>
      <c r="C307" s="69"/>
      <c r="D307" s="69"/>
      <c r="E307" s="69"/>
      <c r="F307" s="69"/>
      <c r="G307" s="69"/>
      <c r="H307" s="69"/>
      <c r="I307" s="23" t="s">
        <v>359</v>
      </c>
      <c r="J307" s="66" t="s">
        <v>164</v>
      </c>
      <c r="K307" s="66"/>
      <c r="L307" s="66"/>
      <c r="M307" s="24" t="s">
        <v>45</v>
      </c>
      <c r="N307" s="66" t="s">
        <v>183</v>
      </c>
      <c r="O307" s="66"/>
      <c r="P307" s="66" t="s">
        <v>17</v>
      </c>
      <c r="Q307" s="66"/>
      <c r="R307" s="68">
        <f>R308</f>
        <v>456514.11</v>
      </c>
      <c r="S307" s="68"/>
      <c r="T307" s="26">
        <f>T308</f>
        <v>200585</v>
      </c>
      <c r="U307" s="25">
        <f t="shared" si="10"/>
        <v>-255929.11</v>
      </c>
      <c r="V307" s="27">
        <f t="shared" si="13"/>
        <v>0.43938400940115524</v>
      </c>
    </row>
    <row r="308" spans="1:22" s="16" customFormat="1" ht="23.25" customHeight="1">
      <c r="A308" s="56" t="s">
        <v>24</v>
      </c>
      <c r="B308" s="56"/>
      <c r="C308" s="56"/>
      <c r="D308" s="56"/>
      <c r="E308" s="56"/>
      <c r="F308" s="56"/>
      <c r="G308" s="56"/>
      <c r="H308" s="56"/>
      <c r="I308" s="28" t="s">
        <v>359</v>
      </c>
      <c r="J308" s="57" t="s">
        <v>164</v>
      </c>
      <c r="K308" s="57"/>
      <c r="L308" s="57"/>
      <c r="M308" s="29" t="s">
        <v>45</v>
      </c>
      <c r="N308" s="57" t="s">
        <v>183</v>
      </c>
      <c r="O308" s="57"/>
      <c r="P308" s="57" t="s">
        <v>25</v>
      </c>
      <c r="Q308" s="57"/>
      <c r="R308" s="59">
        <v>456514.11</v>
      </c>
      <c r="S308" s="59"/>
      <c r="T308" s="31">
        <v>200585</v>
      </c>
      <c r="U308" s="30">
        <f t="shared" si="10"/>
        <v>-255929.11</v>
      </c>
      <c r="V308" s="32">
        <f t="shared" si="13"/>
        <v>0.43938400940115524</v>
      </c>
    </row>
    <row r="309" spans="1:22" s="16" customFormat="1" ht="40.5" customHeight="1">
      <c r="A309" s="63" t="s">
        <v>165</v>
      </c>
      <c r="B309" s="64"/>
      <c r="C309" s="64"/>
      <c r="D309" s="64"/>
      <c r="E309" s="64"/>
      <c r="F309" s="64"/>
      <c r="G309" s="64"/>
      <c r="H309" s="65"/>
      <c r="I309" s="23" t="s">
        <v>359</v>
      </c>
      <c r="J309" s="66" t="s">
        <v>164</v>
      </c>
      <c r="K309" s="66"/>
      <c r="L309" s="66"/>
      <c r="M309" s="24" t="s">
        <v>45</v>
      </c>
      <c r="N309" s="67" t="s">
        <v>186</v>
      </c>
      <c r="O309" s="67"/>
      <c r="P309" s="66" t="s">
        <v>17</v>
      </c>
      <c r="Q309" s="66"/>
      <c r="R309" s="68">
        <f>R310</f>
        <v>40000</v>
      </c>
      <c r="S309" s="68"/>
      <c r="T309" s="25">
        <f>T310</f>
        <v>0</v>
      </c>
      <c r="U309" s="25">
        <f t="shared" si="10"/>
        <v>-40000</v>
      </c>
      <c r="V309" s="27">
        <f t="shared" si="13"/>
        <v>0</v>
      </c>
    </row>
    <row r="310" spans="1:22" s="33" customFormat="1" ht="28.5" customHeight="1">
      <c r="A310" s="56" t="s">
        <v>24</v>
      </c>
      <c r="B310" s="56"/>
      <c r="C310" s="56"/>
      <c r="D310" s="56"/>
      <c r="E310" s="56"/>
      <c r="F310" s="56"/>
      <c r="G310" s="56"/>
      <c r="H310" s="56"/>
      <c r="I310" s="28" t="s">
        <v>359</v>
      </c>
      <c r="J310" s="57" t="s">
        <v>164</v>
      </c>
      <c r="K310" s="57"/>
      <c r="L310" s="57"/>
      <c r="M310" s="29" t="s">
        <v>45</v>
      </c>
      <c r="N310" s="58" t="s">
        <v>186</v>
      </c>
      <c r="O310" s="58"/>
      <c r="P310" s="57" t="s">
        <v>25</v>
      </c>
      <c r="Q310" s="57"/>
      <c r="R310" s="59">
        <v>40000</v>
      </c>
      <c r="S310" s="59"/>
      <c r="T310" s="31">
        <v>0</v>
      </c>
      <c r="U310" s="30">
        <f t="shared" si="10"/>
        <v>-40000</v>
      </c>
      <c r="V310" s="32">
        <f t="shared" si="13"/>
        <v>0</v>
      </c>
    </row>
    <row r="311" spans="1:22" s="16" customFormat="1" ht="28.5" customHeight="1">
      <c r="A311" s="69" t="s">
        <v>179</v>
      </c>
      <c r="B311" s="69"/>
      <c r="C311" s="69"/>
      <c r="D311" s="69"/>
      <c r="E311" s="69"/>
      <c r="F311" s="69"/>
      <c r="G311" s="69"/>
      <c r="H311" s="69"/>
      <c r="I311" s="23" t="s">
        <v>359</v>
      </c>
      <c r="J311" s="66" t="s">
        <v>164</v>
      </c>
      <c r="K311" s="66"/>
      <c r="L311" s="66"/>
      <c r="M311" s="24" t="s">
        <v>45</v>
      </c>
      <c r="N311" s="66" t="s">
        <v>213</v>
      </c>
      <c r="O311" s="66"/>
      <c r="P311" s="66" t="s">
        <v>17</v>
      </c>
      <c r="Q311" s="66"/>
      <c r="R311" s="68">
        <f>R312</f>
        <v>46300</v>
      </c>
      <c r="S311" s="68"/>
      <c r="T311" s="26">
        <f>T312</f>
        <v>46300</v>
      </c>
      <c r="U311" s="25">
        <f t="shared" si="10"/>
        <v>0</v>
      </c>
      <c r="V311" s="27">
        <f t="shared" si="13"/>
        <v>1</v>
      </c>
    </row>
    <row r="312" spans="1:22" s="33" customFormat="1" ht="18.75" customHeight="1">
      <c r="A312" s="56" t="s">
        <v>306</v>
      </c>
      <c r="B312" s="56"/>
      <c r="C312" s="56"/>
      <c r="D312" s="56"/>
      <c r="E312" s="56"/>
      <c r="F312" s="56"/>
      <c r="G312" s="56"/>
      <c r="H312" s="56"/>
      <c r="I312" s="28" t="s">
        <v>359</v>
      </c>
      <c r="J312" s="57" t="s">
        <v>164</v>
      </c>
      <c r="K312" s="57"/>
      <c r="L312" s="57"/>
      <c r="M312" s="29" t="s">
        <v>45</v>
      </c>
      <c r="N312" s="57" t="s">
        <v>213</v>
      </c>
      <c r="O312" s="57"/>
      <c r="P312" s="57">
        <v>610</v>
      </c>
      <c r="Q312" s="57"/>
      <c r="R312" s="59">
        <v>46300</v>
      </c>
      <c r="S312" s="59"/>
      <c r="T312" s="31">
        <v>46300</v>
      </c>
      <c r="U312" s="30">
        <f t="shared" si="10"/>
        <v>0</v>
      </c>
      <c r="V312" s="32">
        <f t="shared" si="13"/>
        <v>1</v>
      </c>
    </row>
    <row r="313" spans="1:22" s="16" customFormat="1" ht="14.25" customHeight="1">
      <c r="A313" s="77" t="s">
        <v>220</v>
      </c>
      <c r="B313" s="77"/>
      <c r="C313" s="77"/>
      <c r="D313" s="77"/>
      <c r="E313" s="77"/>
      <c r="F313" s="77"/>
      <c r="G313" s="77"/>
      <c r="H313" s="77"/>
      <c r="I313" s="22" t="s">
        <v>359</v>
      </c>
      <c r="J313" s="61" t="s">
        <v>164</v>
      </c>
      <c r="K313" s="61"/>
      <c r="L313" s="61"/>
      <c r="M313" s="18" t="s">
        <v>164</v>
      </c>
      <c r="N313" s="61" t="s">
        <v>16</v>
      </c>
      <c r="O313" s="61"/>
      <c r="P313" s="61" t="s">
        <v>17</v>
      </c>
      <c r="Q313" s="61"/>
      <c r="R313" s="78">
        <f>R314</f>
        <v>2032778</v>
      </c>
      <c r="S313" s="78"/>
      <c r="T313" s="19">
        <f>T314</f>
        <v>636530.69</v>
      </c>
      <c r="U313" s="20">
        <f t="shared" si="10"/>
        <v>-1396247.31</v>
      </c>
      <c r="V313" s="21">
        <f t="shared" si="13"/>
        <v>0.3131334016798686</v>
      </c>
    </row>
    <row r="314" spans="1:22" s="33" customFormat="1" ht="27.75" customHeight="1">
      <c r="A314" s="69" t="s">
        <v>311</v>
      </c>
      <c r="B314" s="69"/>
      <c r="C314" s="69"/>
      <c r="D314" s="69"/>
      <c r="E314" s="69"/>
      <c r="F314" s="69"/>
      <c r="G314" s="69"/>
      <c r="H314" s="69"/>
      <c r="I314" s="23" t="s">
        <v>359</v>
      </c>
      <c r="J314" s="66" t="s">
        <v>164</v>
      </c>
      <c r="K314" s="66"/>
      <c r="L314" s="66"/>
      <c r="M314" s="24" t="s">
        <v>164</v>
      </c>
      <c r="N314" s="66" t="s">
        <v>30</v>
      </c>
      <c r="O314" s="66"/>
      <c r="P314" s="66" t="s">
        <v>17</v>
      </c>
      <c r="Q314" s="66"/>
      <c r="R314" s="68">
        <f>R315</f>
        <v>2032778</v>
      </c>
      <c r="S314" s="68"/>
      <c r="T314" s="26">
        <f>T315</f>
        <v>636530.69</v>
      </c>
      <c r="U314" s="25">
        <f t="shared" si="10"/>
        <v>-1396247.31</v>
      </c>
      <c r="V314" s="27">
        <f t="shared" si="13"/>
        <v>0.3131334016798686</v>
      </c>
    </row>
    <row r="315" spans="1:22" s="16" customFormat="1" ht="25.5" customHeight="1">
      <c r="A315" s="69" t="s">
        <v>31</v>
      </c>
      <c r="B315" s="69"/>
      <c r="C315" s="69"/>
      <c r="D315" s="69"/>
      <c r="E315" s="69"/>
      <c r="F315" s="69"/>
      <c r="G315" s="69"/>
      <c r="H315" s="69"/>
      <c r="I315" s="23" t="s">
        <v>359</v>
      </c>
      <c r="J315" s="66" t="s">
        <v>164</v>
      </c>
      <c r="K315" s="66"/>
      <c r="L315" s="66"/>
      <c r="M315" s="24" t="s">
        <v>164</v>
      </c>
      <c r="N315" s="66" t="s">
        <v>32</v>
      </c>
      <c r="O315" s="66"/>
      <c r="P315" s="66" t="s">
        <v>17</v>
      </c>
      <c r="Q315" s="66"/>
      <c r="R315" s="68">
        <f>R316</f>
        <v>2032778</v>
      </c>
      <c r="S315" s="68"/>
      <c r="T315" s="26">
        <f>T316</f>
        <v>636530.69</v>
      </c>
      <c r="U315" s="25">
        <f t="shared" si="10"/>
        <v>-1396247.31</v>
      </c>
      <c r="V315" s="27">
        <f t="shared" si="13"/>
        <v>0.3131334016798686</v>
      </c>
    </row>
    <row r="316" spans="1:22" s="16" customFormat="1" ht="21" customHeight="1">
      <c r="A316" s="69" t="s">
        <v>33</v>
      </c>
      <c r="B316" s="69"/>
      <c r="C316" s="69"/>
      <c r="D316" s="69"/>
      <c r="E316" s="69"/>
      <c r="F316" s="69"/>
      <c r="G316" s="69"/>
      <c r="H316" s="69"/>
      <c r="I316" s="23" t="s">
        <v>359</v>
      </c>
      <c r="J316" s="66" t="s">
        <v>164</v>
      </c>
      <c r="K316" s="66"/>
      <c r="L316" s="66"/>
      <c r="M316" s="24" t="s">
        <v>164</v>
      </c>
      <c r="N316" s="66" t="s">
        <v>34</v>
      </c>
      <c r="O316" s="66"/>
      <c r="P316" s="66" t="s">
        <v>17</v>
      </c>
      <c r="Q316" s="66"/>
      <c r="R316" s="68">
        <f>R317+R320</f>
        <v>2032778</v>
      </c>
      <c r="S316" s="68"/>
      <c r="T316" s="26">
        <f>T317+T320</f>
        <v>636530.69</v>
      </c>
      <c r="U316" s="25">
        <f t="shared" si="10"/>
        <v>-1396247.31</v>
      </c>
      <c r="V316" s="27">
        <f t="shared" si="13"/>
        <v>0.3131334016798686</v>
      </c>
    </row>
    <row r="317" spans="1:22" s="16" customFormat="1" ht="39" customHeight="1">
      <c r="A317" s="69" t="s">
        <v>223</v>
      </c>
      <c r="B317" s="69"/>
      <c r="C317" s="69"/>
      <c r="D317" s="69"/>
      <c r="E317" s="69"/>
      <c r="F317" s="69"/>
      <c r="G317" s="69"/>
      <c r="H317" s="69"/>
      <c r="I317" s="23" t="s">
        <v>359</v>
      </c>
      <c r="J317" s="66" t="s">
        <v>164</v>
      </c>
      <c r="K317" s="66"/>
      <c r="L317" s="66"/>
      <c r="M317" s="24" t="s">
        <v>164</v>
      </c>
      <c r="N317" s="66" t="s">
        <v>224</v>
      </c>
      <c r="O317" s="66"/>
      <c r="P317" s="66" t="s">
        <v>17</v>
      </c>
      <c r="Q317" s="66"/>
      <c r="R317" s="68">
        <f>R318+R319</f>
        <v>1829500</v>
      </c>
      <c r="S317" s="68"/>
      <c r="T317" s="26">
        <f>T318+T319</f>
        <v>572877.6</v>
      </c>
      <c r="U317" s="25">
        <f t="shared" si="10"/>
        <v>-1256622.4</v>
      </c>
      <c r="V317" s="27">
        <f t="shared" si="13"/>
        <v>0.31313342443290515</v>
      </c>
    </row>
    <row r="318" spans="1:22" s="16" customFormat="1" ht="21.75" customHeight="1">
      <c r="A318" s="56" t="s">
        <v>24</v>
      </c>
      <c r="B318" s="56"/>
      <c r="C318" s="56"/>
      <c r="D318" s="56"/>
      <c r="E318" s="56"/>
      <c r="F318" s="56"/>
      <c r="G318" s="56"/>
      <c r="H318" s="56"/>
      <c r="I318" s="28" t="s">
        <v>359</v>
      </c>
      <c r="J318" s="57" t="s">
        <v>164</v>
      </c>
      <c r="K318" s="57"/>
      <c r="L318" s="57"/>
      <c r="M318" s="29" t="s">
        <v>164</v>
      </c>
      <c r="N318" s="57" t="s">
        <v>224</v>
      </c>
      <c r="O318" s="57"/>
      <c r="P318" s="57" t="s">
        <v>25</v>
      </c>
      <c r="Q318" s="57"/>
      <c r="R318" s="59">
        <v>1317440.66</v>
      </c>
      <c r="S318" s="59"/>
      <c r="T318" s="31">
        <v>339399.6</v>
      </c>
      <c r="U318" s="30">
        <f t="shared" si="10"/>
        <v>-978041.0599999999</v>
      </c>
      <c r="V318" s="32">
        <f t="shared" si="13"/>
        <v>0.25762040773813677</v>
      </c>
    </row>
    <row r="319" spans="1:22" s="16" customFormat="1" ht="17.25" customHeight="1">
      <c r="A319" s="70" t="s">
        <v>306</v>
      </c>
      <c r="B319" s="71"/>
      <c r="C319" s="71"/>
      <c r="D319" s="71"/>
      <c r="E319" s="71"/>
      <c r="F319" s="71"/>
      <c r="G319" s="71"/>
      <c r="H319" s="72"/>
      <c r="I319" s="28" t="s">
        <v>359</v>
      </c>
      <c r="J319" s="57" t="s">
        <v>164</v>
      </c>
      <c r="K319" s="57"/>
      <c r="L319" s="57"/>
      <c r="M319" s="29" t="s">
        <v>164</v>
      </c>
      <c r="N319" s="57" t="s">
        <v>224</v>
      </c>
      <c r="O319" s="57"/>
      <c r="P319" s="57">
        <v>610</v>
      </c>
      <c r="Q319" s="57"/>
      <c r="R319" s="59">
        <v>512059.34</v>
      </c>
      <c r="S319" s="59"/>
      <c r="T319" s="31">
        <v>233478</v>
      </c>
      <c r="U319" s="30">
        <f t="shared" si="10"/>
        <v>-278581.34</v>
      </c>
      <c r="V319" s="32">
        <f t="shared" si="13"/>
        <v>0.45595887382895894</v>
      </c>
    </row>
    <row r="320" spans="1:22" s="16" customFormat="1" ht="36.75" customHeight="1">
      <c r="A320" s="69" t="s">
        <v>227</v>
      </c>
      <c r="B320" s="69"/>
      <c r="C320" s="69"/>
      <c r="D320" s="69"/>
      <c r="E320" s="69"/>
      <c r="F320" s="69"/>
      <c r="G320" s="69"/>
      <c r="H320" s="69"/>
      <c r="I320" s="23" t="s">
        <v>359</v>
      </c>
      <c r="J320" s="66" t="s">
        <v>164</v>
      </c>
      <c r="K320" s="66"/>
      <c r="L320" s="66"/>
      <c r="M320" s="24" t="s">
        <v>164</v>
      </c>
      <c r="N320" s="66" t="s">
        <v>228</v>
      </c>
      <c r="O320" s="66"/>
      <c r="P320" s="66" t="s">
        <v>17</v>
      </c>
      <c r="Q320" s="66"/>
      <c r="R320" s="68">
        <f>R321+R322</f>
        <v>203278</v>
      </c>
      <c r="S320" s="68"/>
      <c r="T320" s="26">
        <f>T321+T322</f>
        <v>63653.09</v>
      </c>
      <c r="U320" s="25">
        <f t="shared" si="10"/>
        <v>-139624.91</v>
      </c>
      <c r="V320" s="27">
        <f t="shared" si="13"/>
        <v>0.3131331969027637</v>
      </c>
    </row>
    <row r="321" spans="1:22" s="16" customFormat="1" ht="25.5" customHeight="1">
      <c r="A321" s="56" t="s">
        <v>24</v>
      </c>
      <c r="B321" s="56"/>
      <c r="C321" s="56"/>
      <c r="D321" s="56"/>
      <c r="E321" s="56"/>
      <c r="F321" s="56"/>
      <c r="G321" s="56"/>
      <c r="H321" s="56"/>
      <c r="I321" s="28" t="s">
        <v>359</v>
      </c>
      <c r="J321" s="57" t="s">
        <v>164</v>
      </c>
      <c r="K321" s="57"/>
      <c r="L321" s="57"/>
      <c r="M321" s="29" t="s">
        <v>164</v>
      </c>
      <c r="N321" s="57" t="s">
        <v>228</v>
      </c>
      <c r="O321" s="57"/>
      <c r="P321" s="57" t="s">
        <v>25</v>
      </c>
      <c r="Q321" s="57"/>
      <c r="R321" s="59">
        <v>146382.51</v>
      </c>
      <c r="S321" s="59"/>
      <c r="T321" s="31">
        <v>37711.08</v>
      </c>
      <c r="U321" s="30">
        <f aca="true" t="shared" si="14" ref="U321:U400">T321-R321</f>
        <v>-108671.43000000001</v>
      </c>
      <c r="V321" s="32">
        <f t="shared" si="13"/>
        <v>0.25762012142024343</v>
      </c>
    </row>
    <row r="322" spans="1:22" s="16" customFormat="1" ht="18.75" customHeight="1">
      <c r="A322" s="70" t="s">
        <v>306</v>
      </c>
      <c r="B322" s="71"/>
      <c r="C322" s="71"/>
      <c r="D322" s="71"/>
      <c r="E322" s="71"/>
      <c r="F322" s="71"/>
      <c r="G322" s="71"/>
      <c r="H322" s="72"/>
      <c r="I322" s="28" t="s">
        <v>359</v>
      </c>
      <c r="J322" s="57" t="s">
        <v>164</v>
      </c>
      <c r="K322" s="57"/>
      <c r="L322" s="57"/>
      <c r="M322" s="29" t="s">
        <v>164</v>
      </c>
      <c r="N322" s="57" t="s">
        <v>228</v>
      </c>
      <c r="O322" s="57"/>
      <c r="P322" s="57">
        <v>610</v>
      </c>
      <c r="Q322" s="57"/>
      <c r="R322" s="59">
        <v>56895.49</v>
      </c>
      <c r="S322" s="59"/>
      <c r="T322" s="31">
        <v>25942.01</v>
      </c>
      <c r="U322" s="30">
        <f>T322-R322</f>
        <v>-30953.48</v>
      </c>
      <c r="V322" s="32">
        <f>T322/R322</f>
        <v>0.4559589872589198</v>
      </c>
    </row>
    <row r="323" spans="1:22" s="33" customFormat="1" ht="22.5" customHeight="1">
      <c r="A323" s="77" t="s">
        <v>188</v>
      </c>
      <c r="B323" s="77"/>
      <c r="C323" s="77"/>
      <c r="D323" s="77"/>
      <c r="E323" s="77"/>
      <c r="F323" s="77"/>
      <c r="G323" s="77"/>
      <c r="H323" s="77"/>
      <c r="I323" s="22" t="s">
        <v>359</v>
      </c>
      <c r="J323" s="61" t="s">
        <v>164</v>
      </c>
      <c r="K323" s="61"/>
      <c r="L323" s="61"/>
      <c r="M323" s="18" t="s">
        <v>98</v>
      </c>
      <c r="N323" s="61" t="s">
        <v>16</v>
      </c>
      <c r="O323" s="61"/>
      <c r="P323" s="61" t="s">
        <v>17</v>
      </c>
      <c r="Q323" s="61"/>
      <c r="R323" s="78">
        <f>R324</f>
        <v>43311302.089999996</v>
      </c>
      <c r="S323" s="78"/>
      <c r="T323" s="19">
        <f>T324</f>
        <v>18289183.36</v>
      </c>
      <c r="U323" s="20">
        <f t="shared" si="14"/>
        <v>-25022118.729999997</v>
      </c>
      <c r="V323" s="21">
        <f t="shared" si="13"/>
        <v>0.4222727666324936</v>
      </c>
    </row>
    <row r="324" spans="1:22" s="16" customFormat="1" ht="25.5" customHeight="1">
      <c r="A324" s="69" t="s">
        <v>311</v>
      </c>
      <c r="B324" s="69"/>
      <c r="C324" s="69"/>
      <c r="D324" s="69"/>
      <c r="E324" s="69"/>
      <c r="F324" s="69"/>
      <c r="G324" s="69"/>
      <c r="H324" s="69"/>
      <c r="I324" s="23" t="s">
        <v>359</v>
      </c>
      <c r="J324" s="66" t="s">
        <v>164</v>
      </c>
      <c r="K324" s="66"/>
      <c r="L324" s="66"/>
      <c r="M324" s="24" t="s">
        <v>98</v>
      </c>
      <c r="N324" s="66" t="s">
        <v>30</v>
      </c>
      <c r="O324" s="66"/>
      <c r="P324" s="66" t="s">
        <v>17</v>
      </c>
      <c r="Q324" s="66"/>
      <c r="R324" s="68">
        <f>R325+R331</f>
        <v>43311302.089999996</v>
      </c>
      <c r="S324" s="68"/>
      <c r="T324" s="26">
        <f>T325+T331</f>
        <v>18289183.36</v>
      </c>
      <c r="U324" s="25">
        <f t="shared" si="14"/>
        <v>-25022118.729999997</v>
      </c>
      <c r="V324" s="27">
        <f t="shared" si="13"/>
        <v>0.4222727666324936</v>
      </c>
    </row>
    <row r="325" spans="1:22" s="33" customFormat="1" ht="26.25" customHeight="1">
      <c r="A325" s="69" t="s">
        <v>230</v>
      </c>
      <c r="B325" s="69"/>
      <c r="C325" s="69"/>
      <c r="D325" s="69"/>
      <c r="E325" s="69"/>
      <c r="F325" s="69"/>
      <c r="G325" s="69"/>
      <c r="H325" s="69"/>
      <c r="I325" s="23" t="s">
        <v>359</v>
      </c>
      <c r="J325" s="66" t="s">
        <v>164</v>
      </c>
      <c r="K325" s="66"/>
      <c r="L325" s="66"/>
      <c r="M325" s="24" t="s">
        <v>98</v>
      </c>
      <c r="N325" s="66" t="s">
        <v>231</v>
      </c>
      <c r="O325" s="66"/>
      <c r="P325" s="66" t="s">
        <v>17</v>
      </c>
      <c r="Q325" s="66"/>
      <c r="R325" s="68">
        <f>R326</f>
        <v>42310302.089999996</v>
      </c>
      <c r="S325" s="68"/>
      <c r="T325" s="26">
        <f>T326</f>
        <v>18289183.36</v>
      </c>
      <c r="U325" s="25">
        <f t="shared" si="14"/>
        <v>-24021118.729999997</v>
      </c>
      <c r="V325" s="27">
        <f t="shared" si="13"/>
        <v>0.4322631240281934</v>
      </c>
    </row>
    <row r="326" spans="1:22" s="16" customFormat="1" ht="20.25" customHeight="1">
      <c r="A326" s="69" t="s">
        <v>191</v>
      </c>
      <c r="B326" s="69"/>
      <c r="C326" s="69"/>
      <c r="D326" s="69"/>
      <c r="E326" s="69"/>
      <c r="F326" s="69"/>
      <c r="G326" s="69"/>
      <c r="H326" s="69"/>
      <c r="I326" s="23" t="s">
        <v>359</v>
      </c>
      <c r="J326" s="66" t="s">
        <v>164</v>
      </c>
      <c r="K326" s="66"/>
      <c r="L326" s="66"/>
      <c r="M326" s="24" t="s">
        <v>98</v>
      </c>
      <c r="N326" s="66" t="s">
        <v>233</v>
      </c>
      <c r="O326" s="66"/>
      <c r="P326" s="66" t="s">
        <v>17</v>
      </c>
      <c r="Q326" s="66"/>
      <c r="R326" s="68">
        <f>R327+R328+R329+R330</f>
        <v>42310302.089999996</v>
      </c>
      <c r="S326" s="68"/>
      <c r="T326" s="26">
        <f>T327+T328+T329+T330</f>
        <v>18289183.36</v>
      </c>
      <c r="U326" s="25">
        <f t="shared" si="14"/>
        <v>-24021118.729999997</v>
      </c>
      <c r="V326" s="27">
        <f t="shared" si="13"/>
        <v>0.4322631240281934</v>
      </c>
    </row>
    <row r="327" spans="1:22" s="16" customFormat="1" ht="18" customHeight="1">
      <c r="A327" s="56" t="s">
        <v>56</v>
      </c>
      <c r="B327" s="56"/>
      <c r="C327" s="56"/>
      <c r="D327" s="56"/>
      <c r="E327" s="56"/>
      <c r="F327" s="56"/>
      <c r="G327" s="56"/>
      <c r="H327" s="56"/>
      <c r="I327" s="28" t="s">
        <v>359</v>
      </c>
      <c r="J327" s="57" t="s">
        <v>164</v>
      </c>
      <c r="K327" s="57"/>
      <c r="L327" s="57"/>
      <c r="M327" s="29" t="s">
        <v>98</v>
      </c>
      <c r="N327" s="57" t="s">
        <v>233</v>
      </c>
      <c r="O327" s="57"/>
      <c r="P327" s="57" t="s">
        <v>57</v>
      </c>
      <c r="Q327" s="57"/>
      <c r="R327" s="59">
        <v>30921080.72</v>
      </c>
      <c r="S327" s="59"/>
      <c r="T327" s="31">
        <v>13742736.21</v>
      </c>
      <c r="U327" s="30">
        <f t="shared" si="14"/>
        <v>-17178344.509999998</v>
      </c>
      <c r="V327" s="32">
        <f t="shared" si="13"/>
        <v>0.44444553327371544</v>
      </c>
    </row>
    <row r="328" spans="1:22" s="16" customFormat="1" ht="19.5" customHeight="1">
      <c r="A328" s="56" t="s">
        <v>20</v>
      </c>
      <c r="B328" s="56"/>
      <c r="C328" s="56"/>
      <c r="D328" s="56"/>
      <c r="E328" s="56"/>
      <c r="F328" s="56"/>
      <c r="G328" s="56"/>
      <c r="H328" s="56"/>
      <c r="I328" s="28" t="s">
        <v>359</v>
      </c>
      <c r="J328" s="57" t="s">
        <v>164</v>
      </c>
      <c r="K328" s="57"/>
      <c r="L328" s="57"/>
      <c r="M328" s="29" t="s">
        <v>98</v>
      </c>
      <c r="N328" s="57" t="s">
        <v>233</v>
      </c>
      <c r="O328" s="57"/>
      <c r="P328" s="57" t="s">
        <v>23</v>
      </c>
      <c r="Q328" s="57"/>
      <c r="R328" s="59">
        <v>5011640.18</v>
      </c>
      <c r="S328" s="59"/>
      <c r="T328" s="31">
        <v>2223375.85</v>
      </c>
      <c r="U328" s="30">
        <f t="shared" si="14"/>
        <v>-2788264.3299999996</v>
      </c>
      <c r="V328" s="32">
        <f t="shared" si="13"/>
        <v>0.4436423546273029</v>
      </c>
    </row>
    <row r="329" spans="1:22" s="16" customFormat="1" ht="25.5" customHeight="1">
      <c r="A329" s="56" t="s">
        <v>24</v>
      </c>
      <c r="B329" s="56"/>
      <c r="C329" s="56"/>
      <c r="D329" s="56"/>
      <c r="E329" s="56"/>
      <c r="F329" s="56"/>
      <c r="G329" s="56"/>
      <c r="H329" s="56"/>
      <c r="I329" s="28" t="s">
        <v>359</v>
      </c>
      <c r="J329" s="57" t="s">
        <v>164</v>
      </c>
      <c r="K329" s="57"/>
      <c r="L329" s="57"/>
      <c r="M329" s="29" t="s">
        <v>98</v>
      </c>
      <c r="N329" s="57" t="s">
        <v>233</v>
      </c>
      <c r="O329" s="57"/>
      <c r="P329" s="57" t="s">
        <v>25</v>
      </c>
      <c r="Q329" s="57"/>
      <c r="R329" s="59">
        <v>6345392.19</v>
      </c>
      <c r="S329" s="59"/>
      <c r="T329" s="31">
        <v>2310363.3</v>
      </c>
      <c r="U329" s="30">
        <f t="shared" si="14"/>
        <v>-4035028.8900000006</v>
      </c>
      <c r="V329" s="32">
        <f t="shared" si="13"/>
        <v>0.3641009461386814</v>
      </c>
    </row>
    <row r="330" spans="1:22" s="16" customFormat="1" ht="16.5" customHeight="1">
      <c r="A330" s="56" t="s">
        <v>36</v>
      </c>
      <c r="B330" s="56"/>
      <c r="C330" s="56"/>
      <c r="D330" s="56"/>
      <c r="E330" s="56"/>
      <c r="F330" s="56"/>
      <c r="G330" s="56"/>
      <c r="H330" s="56"/>
      <c r="I330" s="28" t="s">
        <v>359</v>
      </c>
      <c r="J330" s="57" t="s">
        <v>164</v>
      </c>
      <c r="K330" s="57"/>
      <c r="L330" s="57"/>
      <c r="M330" s="29" t="s">
        <v>98</v>
      </c>
      <c r="N330" s="57" t="s">
        <v>233</v>
      </c>
      <c r="O330" s="57"/>
      <c r="P330" s="57" t="s">
        <v>37</v>
      </c>
      <c r="Q330" s="57"/>
      <c r="R330" s="59">
        <v>32189</v>
      </c>
      <c r="S330" s="59"/>
      <c r="T330" s="31">
        <v>12708</v>
      </c>
      <c r="U330" s="30">
        <f t="shared" si="14"/>
        <v>-19481</v>
      </c>
      <c r="V330" s="32">
        <f t="shared" si="13"/>
        <v>0.3947932523532884</v>
      </c>
    </row>
    <row r="331" spans="1:22" s="16" customFormat="1" ht="22.5" customHeight="1">
      <c r="A331" s="63" t="s">
        <v>31</v>
      </c>
      <c r="B331" s="64"/>
      <c r="C331" s="64"/>
      <c r="D331" s="64"/>
      <c r="E331" s="64"/>
      <c r="F331" s="64"/>
      <c r="G331" s="64"/>
      <c r="H331" s="65"/>
      <c r="I331" s="23" t="s">
        <v>359</v>
      </c>
      <c r="J331" s="66" t="s">
        <v>164</v>
      </c>
      <c r="K331" s="66"/>
      <c r="L331" s="66"/>
      <c r="M331" s="24" t="s">
        <v>98</v>
      </c>
      <c r="N331" s="67" t="s">
        <v>32</v>
      </c>
      <c r="O331" s="67"/>
      <c r="P331" s="66" t="s">
        <v>17</v>
      </c>
      <c r="Q331" s="66"/>
      <c r="R331" s="75">
        <f>R332</f>
        <v>1001000</v>
      </c>
      <c r="S331" s="76"/>
      <c r="T331" s="25">
        <f>T332</f>
        <v>0</v>
      </c>
      <c r="U331" s="25">
        <f t="shared" si="14"/>
        <v>-1001000</v>
      </c>
      <c r="V331" s="27">
        <f t="shared" si="13"/>
        <v>0</v>
      </c>
    </row>
    <row r="332" spans="1:22" s="16" customFormat="1" ht="24" customHeight="1">
      <c r="A332" s="63" t="s">
        <v>346</v>
      </c>
      <c r="B332" s="64"/>
      <c r="C332" s="64"/>
      <c r="D332" s="64"/>
      <c r="E332" s="64"/>
      <c r="F332" s="64"/>
      <c r="G332" s="64"/>
      <c r="H332" s="65"/>
      <c r="I332" s="23" t="s">
        <v>359</v>
      </c>
      <c r="J332" s="66" t="s">
        <v>164</v>
      </c>
      <c r="K332" s="66"/>
      <c r="L332" s="66"/>
      <c r="M332" s="24" t="s">
        <v>98</v>
      </c>
      <c r="N332" s="67" t="s">
        <v>178</v>
      </c>
      <c r="O332" s="67"/>
      <c r="P332" s="66" t="s">
        <v>17</v>
      </c>
      <c r="Q332" s="66"/>
      <c r="R332" s="75">
        <f>R333+R335</f>
        <v>1001000</v>
      </c>
      <c r="S332" s="76"/>
      <c r="T332" s="25">
        <f>T333+T335</f>
        <v>0</v>
      </c>
      <c r="U332" s="25">
        <f t="shared" si="14"/>
        <v>-1001000</v>
      </c>
      <c r="V332" s="27">
        <f t="shared" si="13"/>
        <v>0</v>
      </c>
    </row>
    <row r="333" spans="1:22" s="16" customFormat="1" ht="25.5" customHeight="1">
      <c r="A333" s="63" t="s">
        <v>192</v>
      </c>
      <c r="B333" s="64"/>
      <c r="C333" s="64"/>
      <c r="D333" s="64"/>
      <c r="E333" s="64"/>
      <c r="F333" s="64"/>
      <c r="G333" s="64"/>
      <c r="H333" s="65"/>
      <c r="I333" s="23" t="s">
        <v>359</v>
      </c>
      <c r="J333" s="66" t="s">
        <v>164</v>
      </c>
      <c r="K333" s="66"/>
      <c r="L333" s="66"/>
      <c r="M333" s="24" t="s">
        <v>98</v>
      </c>
      <c r="N333" s="67" t="s">
        <v>193</v>
      </c>
      <c r="O333" s="67"/>
      <c r="P333" s="66" t="s">
        <v>17</v>
      </c>
      <c r="Q333" s="66"/>
      <c r="R333" s="75">
        <f>R334</f>
        <v>1000000</v>
      </c>
      <c r="S333" s="76"/>
      <c r="T333" s="25">
        <f>T334</f>
        <v>0</v>
      </c>
      <c r="U333" s="25">
        <f t="shared" si="14"/>
        <v>-1000000</v>
      </c>
      <c r="V333" s="27">
        <f t="shared" si="13"/>
        <v>0</v>
      </c>
    </row>
    <row r="334" spans="1:22" s="16" customFormat="1" ht="19.5" customHeight="1">
      <c r="A334" s="56" t="s">
        <v>126</v>
      </c>
      <c r="B334" s="56"/>
      <c r="C334" s="56"/>
      <c r="D334" s="56"/>
      <c r="E334" s="56"/>
      <c r="F334" s="56"/>
      <c r="G334" s="56"/>
      <c r="H334" s="56"/>
      <c r="I334" s="28" t="s">
        <v>359</v>
      </c>
      <c r="J334" s="57" t="s">
        <v>164</v>
      </c>
      <c r="K334" s="57"/>
      <c r="L334" s="57"/>
      <c r="M334" s="29" t="s">
        <v>98</v>
      </c>
      <c r="N334" s="58" t="s">
        <v>193</v>
      </c>
      <c r="O334" s="58"/>
      <c r="P334" s="57">
        <v>410</v>
      </c>
      <c r="Q334" s="57"/>
      <c r="R334" s="73">
        <v>1000000</v>
      </c>
      <c r="S334" s="74"/>
      <c r="T334" s="31">
        <v>0</v>
      </c>
      <c r="U334" s="30">
        <f t="shared" si="14"/>
        <v>-1000000</v>
      </c>
      <c r="V334" s="32">
        <f t="shared" si="13"/>
        <v>0</v>
      </c>
    </row>
    <row r="335" spans="1:22" s="33" customFormat="1" ht="25.5" customHeight="1">
      <c r="A335" s="63" t="s">
        <v>194</v>
      </c>
      <c r="B335" s="64"/>
      <c r="C335" s="64"/>
      <c r="D335" s="64"/>
      <c r="E335" s="64"/>
      <c r="F335" s="64"/>
      <c r="G335" s="64"/>
      <c r="H335" s="65"/>
      <c r="I335" s="23" t="s">
        <v>359</v>
      </c>
      <c r="J335" s="66" t="s">
        <v>164</v>
      </c>
      <c r="K335" s="66"/>
      <c r="L335" s="66"/>
      <c r="M335" s="24" t="s">
        <v>98</v>
      </c>
      <c r="N335" s="67" t="s">
        <v>195</v>
      </c>
      <c r="O335" s="67"/>
      <c r="P335" s="66" t="s">
        <v>17</v>
      </c>
      <c r="Q335" s="66"/>
      <c r="R335" s="75">
        <f>R336</f>
        <v>1000</v>
      </c>
      <c r="S335" s="76"/>
      <c r="T335" s="25">
        <f>T336</f>
        <v>0</v>
      </c>
      <c r="U335" s="25">
        <f t="shared" si="14"/>
        <v>-1000</v>
      </c>
      <c r="V335" s="27">
        <f t="shared" si="13"/>
        <v>0</v>
      </c>
    </row>
    <row r="336" spans="1:22" s="16" customFormat="1" ht="19.5" customHeight="1">
      <c r="A336" s="56" t="s">
        <v>126</v>
      </c>
      <c r="B336" s="56"/>
      <c r="C336" s="56"/>
      <c r="D336" s="56"/>
      <c r="E336" s="56"/>
      <c r="F336" s="56"/>
      <c r="G336" s="56"/>
      <c r="H336" s="56"/>
      <c r="I336" s="28" t="s">
        <v>359</v>
      </c>
      <c r="J336" s="57" t="s">
        <v>164</v>
      </c>
      <c r="K336" s="57"/>
      <c r="L336" s="57"/>
      <c r="M336" s="29" t="s">
        <v>98</v>
      </c>
      <c r="N336" s="58" t="s">
        <v>195</v>
      </c>
      <c r="O336" s="58"/>
      <c r="P336" s="57">
        <v>410</v>
      </c>
      <c r="Q336" s="57"/>
      <c r="R336" s="73">
        <v>1000</v>
      </c>
      <c r="S336" s="74"/>
      <c r="T336" s="31">
        <v>0</v>
      </c>
      <c r="U336" s="30">
        <f t="shared" si="14"/>
        <v>-1000</v>
      </c>
      <c r="V336" s="32">
        <f t="shared" si="13"/>
        <v>0</v>
      </c>
    </row>
    <row r="337" spans="1:22" s="16" customFormat="1" ht="21.75" customHeight="1">
      <c r="A337" s="77" t="s">
        <v>196</v>
      </c>
      <c r="B337" s="77"/>
      <c r="C337" s="77"/>
      <c r="D337" s="77"/>
      <c r="E337" s="77"/>
      <c r="F337" s="77"/>
      <c r="G337" s="77"/>
      <c r="H337" s="77"/>
      <c r="I337" s="22" t="s">
        <v>359</v>
      </c>
      <c r="J337" s="61" t="s">
        <v>236</v>
      </c>
      <c r="K337" s="61"/>
      <c r="L337" s="61"/>
      <c r="M337" s="18" t="s">
        <v>15</v>
      </c>
      <c r="N337" s="61" t="s">
        <v>16</v>
      </c>
      <c r="O337" s="61"/>
      <c r="P337" s="61" t="s">
        <v>17</v>
      </c>
      <c r="Q337" s="61"/>
      <c r="R337" s="78">
        <f>R338</f>
        <v>18348885.66</v>
      </c>
      <c r="S337" s="78"/>
      <c r="T337" s="19">
        <f>T338</f>
        <v>6973988.88</v>
      </c>
      <c r="U337" s="20">
        <f t="shared" si="14"/>
        <v>-11374896.780000001</v>
      </c>
      <c r="V337" s="21">
        <f t="shared" si="13"/>
        <v>0.38007697084314385</v>
      </c>
    </row>
    <row r="338" spans="1:30" s="16" customFormat="1" ht="21.75" customHeight="1">
      <c r="A338" s="77" t="s">
        <v>197</v>
      </c>
      <c r="B338" s="77"/>
      <c r="C338" s="77"/>
      <c r="D338" s="77"/>
      <c r="E338" s="77"/>
      <c r="F338" s="77"/>
      <c r="G338" s="77"/>
      <c r="H338" s="77"/>
      <c r="I338" s="22" t="s">
        <v>359</v>
      </c>
      <c r="J338" s="61" t="s">
        <v>236</v>
      </c>
      <c r="K338" s="61"/>
      <c r="L338" s="61"/>
      <c r="M338" s="18" t="s">
        <v>14</v>
      </c>
      <c r="N338" s="61" t="s">
        <v>16</v>
      </c>
      <c r="O338" s="61"/>
      <c r="P338" s="61" t="s">
        <v>17</v>
      </c>
      <c r="Q338" s="61"/>
      <c r="R338" s="78">
        <f>R339</f>
        <v>18348885.66</v>
      </c>
      <c r="S338" s="78"/>
      <c r="T338" s="19">
        <f>T339</f>
        <v>6973988.88</v>
      </c>
      <c r="U338" s="20">
        <f t="shared" si="14"/>
        <v>-11374896.780000001</v>
      </c>
      <c r="V338" s="21">
        <f t="shared" si="13"/>
        <v>0.38007697084314385</v>
      </c>
      <c r="AD338" s="16" t="s">
        <v>295</v>
      </c>
    </row>
    <row r="339" spans="1:22" s="16" customFormat="1" ht="22.5" customHeight="1">
      <c r="A339" s="69" t="s">
        <v>317</v>
      </c>
      <c r="B339" s="69"/>
      <c r="C339" s="69"/>
      <c r="D339" s="69"/>
      <c r="E339" s="69"/>
      <c r="F339" s="69"/>
      <c r="G339" s="69"/>
      <c r="H339" s="69"/>
      <c r="I339" s="23" t="s">
        <v>359</v>
      </c>
      <c r="J339" s="66" t="s">
        <v>236</v>
      </c>
      <c r="K339" s="66"/>
      <c r="L339" s="66"/>
      <c r="M339" s="24" t="s">
        <v>14</v>
      </c>
      <c r="N339" s="66" t="s">
        <v>237</v>
      </c>
      <c r="O339" s="66"/>
      <c r="P339" s="66" t="s">
        <v>17</v>
      </c>
      <c r="Q339" s="66"/>
      <c r="R339" s="68">
        <f>R340+R353</f>
        <v>18348885.66</v>
      </c>
      <c r="S339" s="68"/>
      <c r="T339" s="26">
        <f>T340+T353</f>
        <v>6973988.88</v>
      </c>
      <c r="U339" s="25">
        <f t="shared" si="14"/>
        <v>-11374896.780000001</v>
      </c>
      <c r="V339" s="27">
        <f t="shared" si="13"/>
        <v>0.38007697084314385</v>
      </c>
    </row>
    <row r="340" spans="1:22" s="16" customFormat="1" ht="18" customHeight="1">
      <c r="A340" s="69" t="s">
        <v>238</v>
      </c>
      <c r="B340" s="69"/>
      <c r="C340" s="69"/>
      <c r="D340" s="69"/>
      <c r="E340" s="69"/>
      <c r="F340" s="69"/>
      <c r="G340" s="69"/>
      <c r="H340" s="69"/>
      <c r="I340" s="23" t="s">
        <v>359</v>
      </c>
      <c r="J340" s="66" t="s">
        <v>236</v>
      </c>
      <c r="K340" s="66"/>
      <c r="L340" s="66"/>
      <c r="M340" s="24" t="s">
        <v>14</v>
      </c>
      <c r="N340" s="66" t="s">
        <v>239</v>
      </c>
      <c r="O340" s="66"/>
      <c r="P340" s="66" t="s">
        <v>17</v>
      </c>
      <c r="Q340" s="66"/>
      <c r="R340" s="68">
        <f>R341+R345+R350</f>
        <v>9765334.6</v>
      </c>
      <c r="S340" s="68"/>
      <c r="T340" s="26">
        <f>T341+T345+T350</f>
        <v>3897050.77</v>
      </c>
      <c r="U340" s="25">
        <f t="shared" si="14"/>
        <v>-5868283.83</v>
      </c>
      <c r="V340" s="27">
        <f t="shared" si="13"/>
        <v>0.39906986597264166</v>
      </c>
    </row>
    <row r="341" spans="1:22" s="16" customFormat="1" ht="26.25" customHeight="1">
      <c r="A341" s="69" t="s">
        <v>201</v>
      </c>
      <c r="B341" s="69"/>
      <c r="C341" s="69"/>
      <c r="D341" s="69"/>
      <c r="E341" s="69"/>
      <c r="F341" s="69"/>
      <c r="G341" s="69"/>
      <c r="H341" s="69"/>
      <c r="I341" s="23" t="s">
        <v>359</v>
      </c>
      <c r="J341" s="66" t="s">
        <v>236</v>
      </c>
      <c r="K341" s="66"/>
      <c r="L341" s="66"/>
      <c r="M341" s="24" t="s">
        <v>14</v>
      </c>
      <c r="N341" s="66" t="s">
        <v>240</v>
      </c>
      <c r="O341" s="66"/>
      <c r="P341" s="66" t="s">
        <v>17</v>
      </c>
      <c r="Q341" s="66"/>
      <c r="R341" s="68">
        <f>R342+R343+R344</f>
        <v>1622000</v>
      </c>
      <c r="S341" s="68"/>
      <c r="T341" s="26">
        <f>T342+T343+T344</f>
        <v>734181.3</v>
      </c>
      <c r="U341" s="25">
        <f t="shared" si="14"/>
        <v>-887818.7</v>
      </c>
      <c r="V341" s="27">
        <f t="shared" si="13"/>
        <v>0.4526395191122072</v>
      </c>
    </row>
    <row r="342" spans="1:22" s="33" customFormat="1" ht="17.25" customHeight="1">
      <c r="A342" s="56" t="s">
        <v>56</v>
      </c>
      <c r="B342" s="56"/>
      <c r="C342" s="56"/>
      <c r="D342" s="56"/>
      <c r="E342" s="56"/>
      <c r="F342" s="56"/>
      <c r="G342" s="56"/>
      <c r="H342" s="56"/>
      <c r="I342" s="28" t="s">
        <v>359</v>
      </c>
      <c r="J342" s="57" t="s">
        <v>236</v>
      </c>
      <c r="K342" s="57"/>
      <c r="L342" s="57"/>
      <c r="M342" s="29" t="s">
        <v>14</v>
      </c>
      <c r="N342" s="57" t="s">
        <v>240</v>
      </c>
      <c r="O342" s="57"/>
      <c r="P342" s="57" t="s">
        <v>57</v>
      </c>
      <c r="Q342" s="57"/>
      <c r="R342" s="59">
        <v>223500.27</v>
      </c>
      <c r="S342" s="59"/>
      <c r="T342" s="31">
        <v>223500.27</v>
      </c>
      <c r="U342" s="30">
        <f t="shared" si="14"/>
        <v>0</v>
      </c>
      <c r="V342" s="32">
        <f t="shared" si="13"/>
        <v>1</v>
      </c>
    </row>
    <row r="343" spans="1:22" s="16" customFormat="1" ht="18" customHeight="1">
      <c r="A343" s="56" t="s">
        <v>93</v>
      </c>
      <c r="B343" s="56"/>
      <c r="C343" s="56"/>
      <c r="D343" s="56"/>
      <c r="E343" s="56"/>
      <c r="F343" s="56"/>
      <c r="G343" s="56"/>
      <c r="H343" s="56"/>
      <c r="I343" s="28" t="s">
        <v>359</v>
      </c>
      <c r="J343" s="57" t="s">
        <v>236</v>
      </c>
      <c r="K343" s="57"/>
      <c r="L343" s="57"/>
      <c r="M343" s="29" t="s">
        <v>14</v>
      </c>
      <c r="N343" s="57" t="s">
        <v>240</v>
      </c>
      <c r="O343" s="57"/>
      <c r="P343" s="57" t="s">
        <v>105</v>
      </c>
      <c r="Q343" s="57"/>
      <c r="R343" s="59">
        <v>799048.43</v>
      </c>
      <c r="S343" s="59"/>
      <c r="T343" s="31">
        <v>361680.85</v>
      </c>
      <c r="U343" s="30">
        <f t="shared" si="14"/>
        <v>-437367.5800000001</v>
      </c>
      <c r="V343" s="32">
        <f t="shared" si="13"/>
        <v>0.4526394601638851</v>
      </c>
    </row>
    <row r="344" spans="1:22" s="16" customFormat="1" ht="18" customHeight="1">
      <c r="A344" s="70" t="s">
        <v>370</v>
      </c>
      <c r="B344" s="71"/>
      <c r="C344" s="71"/>
      <c r="D344" s="71"/>
      <c r="E344" s="71"/>
      <c r="F344" s="71"/>
      <c r="G344" s="71"/>
      <c r="H344" s="72"/>
      <c r="I344" s="28" t="s">
        <v>359</v>
      </c>
      <c r="J344" s="57" t="s">
        <v>236</v>
      </c>
      <c r="K344" s="57"/>
      <c r="L344" s="57"/>
      <c r="M344" s="29" t="s">
        <v>14</v>
      </c>
      <c r="N344" s="57" t="s">
        <v>240</v>
      </c>
      <c r="O344" s="57"/>
      <c r="P344" s="57">
        <v>620</v>
      </c>
      <c r="Q344" s="57"/>
      <c r="R344" s="59">
        <v>599451.3</v>
      </c>
      <c r="S344" s="59"/>
      <c r="T344" s="31">
        <v>149000.18</v>
      </c>
      <c r="U344" s="30">
        <f>T344-R344</f>
        <v>-450451.12000000005</v>
      </c>
      <c r="V344" s="32">
        <f>T344/R344</f>
        <v>0.24856094231508044</v>
      </c>
    </row>
    <row r="345" spans="1:22" s="16" customFormat="1" ht="18.75" customHeight="1">
      <c r="A345" s="69" t="s">
        <v>204</v>
      </c>
      <c r="B345" s="69"/>
      <c r="C345" s="69"/>
      <c r="D345" s="69"/>
      <c r="E345" s="69"/>
      <c r="F345" s="69"/>
      <c r="G345" s="69"/>
      <c r="H345" s="69"/>
      <c r="I345" s="23" t="s">
        <v>359</v>
      </c>
      <c r="J345" s="66" t="s">
        <v>236</v>
      </c>
      <c r="K345" s="66"/>
      <c r="L345" s="66"/>
      <c r="M345" s="24" t="s">
        <v>14</v>
      </c>
      <c r="N345" s="66" t="s">
        <v>243</v>
      </c>
      <c r="O345" s="66"/>
      <c r="P345" s="66" t="s">
        <v>17</v>
      </c>
      <c r="Q345" s="66"/>
      <c r="R345" s="68">
        <f>R346+R347+R349+R348</f>
        <v>7937596.699999999</v>
      </c>
      <c r="S345" s="68"/>
      <c r="T345" s="26">
        <f>T346+T347+T349+T348</f>
        <v>3069744.3699999996</v>
      </c>
      <c r="U345" s="25">
        <f t="shared" si="14"/>
        <v>-4867852.33</v>
      </c>
      <c r="V345" s="27">
        <f t="shared" si="13"/>
        <v>0.38673473672453024</v>
      </c>
    </row>
    <row r="346" spans="1:22" s="16" customFormat="1" ht="18.75" customHeight="1">
      <c r="A346" s="56" t="s">
        <v>56</v>
      </c>
      <c r="B346" s="56"/>
      <c r="C346" s="56"/>
      <c r="D346" s="56"/>
      <c r="E346" s="56"/>
      <c r="F346" s="56"/>
      <c r="G346" s="56"/>
      <c r="H346" s="56"/>
      <c r="I346" s="28" t="s">
        <v>359</v>
      </c>
      <c r="J346" s="57" t="s">
        <v>236</v>
      </c>
      <c r="K346" s="57"/>
      <c r="L346" s="57"/>
      <c r="M346" s="29" t="s">
        <v>14</v>
      </c>
      <c r="N346" s="57" t="s">
        <v>243</v>
      </c>
      <c r="O346" s="57"/>
      <c r="P346" s="57" t="s">
        <v>57</v>
      </c>
      <c r="Q346" s="57"/>
      <c r="R346" s="59">
        <v>1455306.38</v>
      </c>
      <c r="S346" s="59"/>
      <c r="T346" s="31">
        <v>1455306.38</v>
      </c>
      <c r="U346" s="30">
        <f t="shared" si="14"/>
        <v>0</v>
      </c>
      <c r="V346" s="32">
        <f t="shared" si="13"/>
        <v>1</v>
      </c>
    </row>
    <row r="347" spans="1:22" s="16" customFormat="1" ht="26.25" customHeight="1">
      <c r="A347" s="56" t="s">
        <v>24</v>
      </c>
      <c r="B347" s="56"/>
      <c r="C347" s="56"/>
      <c r="D347" s="56"/>
      <c r="E347" s="56"/>
      <c r="F347" s="56"/>
      <c r="G347" s="56"/>
      <c r="H347" s="56"/>
      <c r="I347" s="28" t="s">
        <v>359</v>
      </c>
      <c r="J347" s="57" t="s">
        <v>236</v>
      </c>
      <c r="K347" s="57"/>
      <c r="L347" s="57"/>
      <c r="M347" s="29" t="s">
        <v>14</v>
      </c>
      <c r="N347" s="57" t="s">
        <v>243</v>
      </c>
      <c r="O347" s="57"/>
      <c r="P347" s="57" t="s">
        <v>25</v>
      </c>
      <c r="Q347" s="57"/>
      <c r="R347" s="59">
        <v>798083.26</v>
      </c>
      <c r="S347" s="59"/>
      <c r="T347" s="31">
        <v>798083.26</v>
      </c>
      <c r="U347" s="30">
        <f t="shared" si="14"/>
        <v>0</v>
      </c>
      <c r="V347" s="32">
        <f t="shared" si="13"/>
        <v>1</v>
      </c>
    </row>
    <row r="348" spans="1:22" s="16" customFormat="1" ht="18" customHeight="1">
      <c r="A348" s="70" t="s">
        <v>370</v>
      </c>
      <c r="B348" s="71"/>
      <c r="C348" s="71"/>
      <c r="D348" s="71"/>
      <c r="E348" s="71"/>
      <c r="F348" s="71"/>
      <c r="G348" s="71"/>
      <c r="H348" s="72"/>
      <c r="I348" s="28" t="s">
        <v>359</v>
      </c>
      <c r="J348" s="57" t="s">
        <v>236</v>
      </c>
      <c r="K348" s="57"/>
      <c r="L348" s="57"/>
      <c r="M348" s="29" t="s">
        <v>14</v>
      </c>
      <c r="N348" s="57" t="s">
        <v>243</v>
      </c>
      <c r="O348" s="57"/>
      <c r="P348" s="57">
        <v>620</v>
      </c>
      <c r="Q348" s="57"/>
      <c r="R348" s="59">
        <v>5679161.06</v>
      </c>
      <c r="S348" s="59"/>
      <c r="T348" s="31">
        <v>811308.73</v>
      </c>
      <c r="U348" s="30">
        <f t="shared" si="14"/>
        <v>-4867852.33</v>
      </c>
      <c r="V348" s="32">
        <f t="shared" si="13"/>
        <v>0.1428571441148739</v>
      </c>
    </row>
    <row r="349" spans="1:22" s="16" customFormat="1" ht="18.75" customHeight="1">
      <c r="A349" s="56" t="s">
        <v>36</v>
      </c>
      <c r="B349" s="56"/>
      <c r="C349" s="56"/>
      <c r="D349" s="56"/>
      <c r="E349" s="56"/>
      <c r="F349" s="56"/>
      <c r="G349" s="56"/>
      <c r="H349" s="56"/>
      <c r="I349" s="28" t="s">
        <v>359</v>
      </c>
      <c r="J349" s="57" t="s">
        <v>236</v>
      </c>
      <c r="K349" s="57"/>
      <c r="L349" s="57"/>
      <c r="M349" s="29" t="s">
        <v>14</v>
      </c>
      <c r="N349" s="57" t="s">
        <v>243</v>
      </c>
      <c r="O349" s="57"/>
      <c r="P349" s="57" t="s">
        <v>37</v>
      </c>
      <c r="Q349" s="57"/>
      <c r="R349" s="59">
        <v>5046</v>
      </c>
      <c r="S349" s="59"/>
      <c r="T349" s="31">
        <v>5046</v>
      </c>
      <c r="U349" s="30">
        <f t="shared" si="14"/>
        <v>0</v>
      </c>
      <c r="V349" s="32">
        <f aca="true" t="shared" si="15" ref="V349:V417">T349/R349</f>
        <v>1</v>
      </c>
    </row>
    <row r="350" spans="1:22" s="16" customFormat="1" ht="24" customHeight="1">
      <c r="A350" s="69" t="s">
        <v>206</v>
      </c>
      <c r="B350" s="69"/>
      <c r="C350" s="69"/>
      <c r="D350" s="69"/>
      <c r="E350" s="69"/>
      <c r="F350" s="69"/>
      <c r="G350" s="69"/>
      <c r="H350" s="69"/>
      <c r="I350" s="23" t="s">
        <v>359</v>
      </c>
      <c r="J350" s="66" t="s">
        <v>236</v>
      </c>
      <c r="K350" s="66"/>
      <c r="L350" s="66"/>
      <c r="M350" s="24" t="s">
        <v>14</v>
      </c>
      <c r="N350" s="66" t="s">
        <v>244</v>
      </c>
      <c r="O350" s="66"/>
      <c r="P350" s="66" t="s">
        <v>17</v>
      </c>
      <c r="Q350" s="66"/>
      <c r="R350" s="68">
        <f>R351+R352</f>
        <v>205737.9</v>
      </c>
      <c r="S350" s="68"/>
      <c r="T350" s="26">
        <f>T351+T352</f>
        <v>93125.1</v>
      </c>
      <c r="U350" s="25">
        <f t="shared" si="14"/>
        <v>-112612.79999999999</v>
      </c>
      <c r="V350" s="27">
        <f t="shared" si="15"/>
        <v>0.45263949909083356</v>
      </c>
    </row>
    <row r="351" spans="1:22" s="16" customFormat="1" ht="17.25" customHeight="1">
      <c r="A351" s="56" t="s">
        <v>56</v>
      </c>
      <c r="B351" s="56"/>
      <c r="C351" s="56"/>
      <c r="D351" s="56"/>
      <c r="E351" s="56"/>
      <c r="F351" s="56"/>
      <c r="G351" s="56"/>
      <c r="H351" s="56"/>
      <c r="I351" s="28" t="s">
        <v>359</v>
      </c>
      <c r="J351" s="57" t="s">
        <v>236</v>
      </c>
      <c r="K351" s="57"/>
      <c r="L351" s="57"/>
      <c r="M351" s="29" t="s">
        <v>14</v>
      </c>
      <c r="N351" s="57" t="s">
        <v>244</v>
      </c>
      <c r="O351" s="57"/>
      <c r="P351" s="57" t="s">
        <v>57</v>
      </c>
      <c r="Q351" s="57"/>
      <c r="R351" s="59">
        <v>55875.06</v>
      </c>
      <c r="S351" s="59"/>
      <c r="T351" s="31">
        <v>55875.06</v>
      </c>
      <c r="U351" s="30">
        <f t="shared" si="14"/>
        <v>0</v>
      </c>
      <c r="V351" s="32">
        <f t="shared" si="15"/>
        <v>1</v>
      </c>
    </row>
    <row r="352" spans="1:22" s="16" customFormat="1" ht="17.25" customHeight="1">
      <c r="A352" s="70" t="s">
        <v>370</v>
      </c>
      <c r="B352" s="71"/>
      <c r="C352" s="71"/>
      <c r="D352" s="71"/>
      <c r="E352" s="71"/>
      <c r="F352" s="71"/>
      <c r="G352" s="71"/>
      <c r="H352" s="72"/>
      <c r="I352" s="28" t="s">
        <v>359</v>
      </c>
      <c r="J352" s="57" t="s">
        <v>236</v>
      </c>
      <c r="K352" s="57"/>
      <c r="L352" s="57"/>
      <c r="M352" s="29" t="s">
        <v>14</v>
      </c>
      <c r="N352" s="57" t="s">
        <v>244</v>
      </c>
      <c r="O352" s="57"/>
      <c r="P352" s="57">
        <v>620</v>
      </c>
      <c r="Q352" s="57"/>
      <c r="R352" s="59">
        <v>149862.84</v>
      </c>
      <c r="S352" s="59"/>
      <c r="T352" s="31">
        <v>37250.04</v>
      </c>
      <c r="U352" s="30">
        <f t="shared" si="14"/>
        <v>-112612.79999999999</v>
      </c>
      <c r="V352" s="32">
        <f t="shared" si="15"/>
        <v>0.24856088407239582</v>
      </c>
    </row>
    <row r="353" spans="1:22" s="16" customFormat="1" ht="18.75" customHeight="1">
      <c r="A353" s="69" t="s">
        <v>207</v>
      </c>
      <c r="B353" s="69"/>
      <c r="C353" s="69"/>
      <c r="D353" s="69"/>
      <c r="E353" s="69"/>
      <c r="F353" s="69"/>
      <c r="G353" s="69"/>
      <c r="H353" s="69"/>
      <c r="I353" s="23" t="s">
        <v>359</v>
      </c>
      <c r="J353" s="66" t="s">
        <v>236</v>
      </c>
      <c r="K353" s="66"/>
      <c r="L353" s="66"/>
      <c r="M353" s="24" t="s">
        <v>14</v>
      </c>
      <c r="N353" s="66" t="s">
        <v>246</v>
      </c>
      <c r="O353" s="66"/>
      <c r="P353" s="66" t="s">
        <v>17</v>
      </c>
      <c r="Q353" s="66"/>
      <c r="R353" s="68">
        <f>R354</f>
        <v>8583551.06</v>
      </c>
      <c r="S353" s="68"/>
      <c r="T353" s="26">
        <f>T354</f>
        <v>3076938.11</v>
      </c>
      <c r="U353" s="25">
        <f t="shared" si="14"/>
        <v>-5506612.950000001</v>
      </c>
      <c r="V353" s="27">
        <f t="shared" si="15"/>
        <v>0.35846913340316283</v>
      </c>
    </row>
    <row r="354" spans="1:26" s="16" customFormat="1" ht="18" customHeight="1">
      <c r="A354" s="69" t="s">
        <v>208</v>
      </c>
      <c r="B354" s="69"/>
      <c r="C354" s="69"/>
      <c r="D354" s="69"/>
      <c r="E354" s="69"/>
      <c r="F354" s="69"/>
      <c r="G354" s="69"/>
      <c r="H354" s="69"/>
      <c r="I354" s="23" t="s">
        <v>359</v>
      </c>
      <c r="J354" s="66" t="s">
        <v>236</v>
      </c>
      <c r="K354" s="66"/>
      <c r="L354" s="66"/>
      <c r="M354" s="24" t="s">
        <v>14</v>
      </c>
      <c r="N354" s="66" t="s">
        <v>248</v>
      </c>
      <c r="O354" s="66"/>
      <c r="P354" s="66" t="s">
        <v>17</v>
      </c>
      <c r="Q354" s="66"/>
      <c r="R354" s="68">
        <f>R355+R356+R357</f>
        <v>8583551.06</v>
      </c>
      <c r="S354" s="68"/>
      <c r="T354" s="26">
        <f>T355+T356+T357</f>
        <v>3076938.11</v>
      </c>
      <c r="U354" s="25">
        <f t="shared" si="14"/>
        <v>-5506612.950000001</v>
      </c>
      <c r="V354" s="27">
        <f t="shared" si="15"/>
        <v>0.35846913340316283</v>
      </c>
      <c r="Z354" s="16" t="s">
        <v>295</v>
      </c>
    </row>
    <row r="355" spans="1:22" s="16" customFormat="1" ht="17.25" customHeight="1">
      <c r="A355" s="56" t="s">
        <v>56</v>
      </c>
      <c r="B355" s="56"/>
      <c r="C355" s="56"/>
      <c r="D355" s="56"/>
      <c r="E355" s="56"/>
      <c r="F355" s="56"/>
      <c r="G355" s="56"/>
      <c r="H355" s="56"/>
      <c r="I355" s="28" t="s">
        <v>359</v>
      </c>
      <c r="J355" s="57" t="s">
        <v>236</v>
      </c>
      <c r="K355" s="57"/>
      <c r="L355" s="57"/>
      <c r="M355" s="29" t="s">
        <v>14</v>
      </c>
      <c r="N355" s="57" t="s">
        <v>248</v>
      </c>
      <c r="O355" s="57"/>
      <c r="P355" s="57" t="s">
        <v>57</v>
      </c>
      <c r="Q355" s="57"/>
      <c r="R355" s="59">
        <v>1933032.71</v>
      </c>
      <c r="S355" s="59"/>
      <c r="T355" s="31">
        <v>1933032.71</v>
      </c>
      <c r="U355" s="30">
        <f t="shared" si="14"/>
        <v>0</v>
      </c>
      <c r="V355" s="32">
        <f t="shared" si="15"/>
        <v>1</v>
      </c>
    </row>
    <row r="356" spans="1:27" s="44" customFormat="1" ht="27" customHeight="1">
      <c r="A356" s="56" t="s">
        <v>24</v>
      </c>
      <c r="B356" s="56"/>
      <c r="C356" s="56"/>
      <c r="D356" s="56"/>
      <c r="E356" s="56"/>
      <c r="F356" s="56"/>
      <c r="G356" s="56"/>
      <c r="H356" s="56"/>
      <c r="I356" s="28" t="s">
        <v>359</v>
      </c>
      <c r="J356" s="57" t="s">
        <v>236</v>
      </c>
      <c r="K356" s="57"/>
      <c r="L356" s="57"/>
      <c r="M356" s="29" t="s">
        <v>14</v>
      </c>
      <c r="N356" s="57" t="s">
        <v>248</v>
      </c>
      <c r="O356" s="57"/>
      <c r="P356" s="57" t="s">
        <v>25</v>
      </c>
      <c r="Q356" s="57"/>
      <c r="R356" s="59">
        <v>226136.57</v>
      </c>
      <c r="S356" s="59"/>
      <c r="T356" s="31">
        <v>226136.57</v>
      </c>
      <c r="U356" s="30">
        <f t="shared" si="14"/>
        <v>0</v>
      </c>
      <c r="V356" s="32">
        <f t="shared" si="15"/>
        <v>1</v>
      </c>
      <c r="AA356" s="44" t="s">
        <v>295</v>
      </c>
    </row>
    <row r="357" spans="1:22" s="44" customFormat="1" ht="20.25" customHeight="1">
      <c r="A357" s="70" t="s">
        <v>370</v>
      </c>
      <c r="B357" s="71"/>
      <c r="C357" s="71"/>
      <c r="D357" s="71"/>
      <c r="E357" s="71"/>
      <c r="F357" s="71"/>
      <c r="G357" s="71"/>
      <c r="H357" s="72"/>
      <c r="I357" s="28" t="s">
        <v>359</v>
      </c>
      <c r="J357" s="57" t="s">
        <v>236</v>
      </c>
      <c r="K357" s="57"/>
      <c r="L357" s="57"/>
      <c r="M357" s="29" t="s">
        <v>14</v>
      </c>
      <c r="N357" s="57" t="s">
        <v>248</v>
      </c>
      <c r="O357" s="57"/>
      <c r="P357" s="57">
        <v>620</v>
      </c>
      <c r="Q357" s="57"/>
      <c r="R357" s="59">
        <v>6424381.78</v>
      </c>
      <c r="S357" s="59"/>
      <c r="T357" s="31">
        <v>917768.83</v>
      </c>
      <c r="U357" s="30">
        <f t="shared" si="14"/>
        <v>-5506612.95</v>
      </c>
      <c r="V357" s="32">
        <f t="shared" si="15"/>
        <v>0.14285714352424428</v>
      </c>
    </row>
    <row r="358" spans="1:22" ht="19.5" customHeight="1">
      <c r="A358" s="77" t="s">
        <v>209</v>
      </c>
      <c r="B358" s="77"/>
      <c r="C358" s="77"/>
      <c r="D358" s="77"/>
      <c r="E358" s="77"/>
      <c r="F358" s="77"/>
      <c r="G358" s="77"/>
      <c r="H358" s="77"/>
      <c r="I358" s="22" t="s">
        <v>359</v>
      </c>
      <c r="J358" s="61" t="s">
        <v>251</v>
      </c>
      <c r="K358" s="61"/>
      <c r="L358" s="61"/>
      <c r="M358" s="18" t="s">
        <v>15</v>
      </c>
      <c r="N358" s="61" t="s">
        <v>16</v>
      </c>
      <c r="O358" s="61"/>
      <c r="P358" s="61" t="s">
        <v>17</v>
      </c>
      <c r="Q358" s="61"/>
      <c r="R358" s="62">
        <f>R359+R365+R385+R403</f>
        <v>38824367.82</v>
      </c>
      <c r="S358" s="62"/>
      <c r="T358" s="19">
        <f>T359+T365+T385+T403</f>
        <v>14665337.96</v>
      </c>
      <c r="U358" s="20">
        <f t="shared" si="14"/>
        <v>-24159029.86</v>
      </c>
      <c r="V358" s="21">
        <f t="shared" si="15"/>
        <v>0.37773539618191265</v>
      </c>
    </row>
    <row r="359" spans="1:22" ht="15.75" customHeight="1">
      <c r="A359" s="77" t="s">
        <v>210</v>
      </c>
      <c r="B359" s="77"/>
      <c r="C359" s="77"/>
      <c r="D359" s="77"/>
      <c r="E359" s="77"/>
      <c r="F359" s="77"/>
      <c r="G359" s="77"/>
      <c r="H359" s="77"/>
      <c r="I359" s="22" t="s">
        <v>359</v>
      </c>
      <c r="J359" s="61" t="s">
        <v>251</v>
      </c>
      <c r="K359" s="61"/>
      <c r="L359" s="61"/>
      <c r="M359" s="18" t="s">
        <v>14</v>
      </c>
      <c r="N359" s="61" t="s">
        <v>16</v>
      </c>
      <c r="O359" s="61"/>
      <c r="P359" s="61" t="s">
        <v>17</v>
      </c>
      <c r="Q359" s="61"/>
      <c r="R359" s="78">
        <f>R360</f>
        <v>2122654.64</v>
      </c>
      <c r="S359" s="78"/>
      <c r="T359" s="19">
        <f>T360</f>
        <v>1301106.1</v>
      </c>
      <c r="U359" s="20">
        <f t="shared" si="14"/>
        <v>-821548.54</v>
      </c>
      <c r="V359" s="21">
        <f t="shared" si="15"/>
        <v>0.6129617486903098</v>
      </c>
    </row>
    <row r="360" spans="1:22" ht="27.75" customHeight="1">
      <c r="A360" s="69" t="s">
        <v>312</v>
      </c>
      <c r="B360" s="69"/>
      <c r="C360" s="69"/>
      <c r="D360" s="69"/>
      <c r="E360" s="69"/>
      <c r="F360" s="69"/>
      <c r="G360" s="69"/>
      <c r="H360" s="69"/>
      <c r="I360" s="23" t="s">
        <v>359</v>
      </c>
      <c r="J360" s="66" t="s">
        <v>251</v>
      </c>
      <c r="K360" s="66"/>
      <c r="L360" s="66"/>
      <c r="M360" s="24" t="s">
        <v>14</v>
      </c>
      <c r="N360" s="66" t="s">
        <v>253</v>
      </c>
      <c r="O360" s="66"/>
      <c r="P360" s="66" t="s">
        <v>17</v>
      </c>
      <c r="Q360" s="66"/>
      <c r="R360" s="68">
        <f>R361</f>
        <v>2122654.64</v>
      </c>
      <c r="S360" s="68"/>
      <c r="T360" s="26">
        <f>T361</f>
        <v>1301106.1</v>
      </c>
      <c r="U360" s="25">
        <f t="shared" si="14"/>
        <v>-821548.54</v>
      </c>
      <c r="V360" s="27">
        <f t="shared" si="15"/>
        <v>0.6129617486903098</v>
      </c>
    </row>
    <row r="361" spans="1:29" ht="25.5" customHeight="1">
      <c r="A361" s="69" t="s">
        <v>255</v>
      </c>
      <c r="B361" s="69"/>
      <c r="C361" s="69"/>
      <c r="D361" s="69"/>
      <c r="E361" s="69"/>
      <c r="F361" s="69"/>
      <c r="G361" s="69"/>
      <c r="H361" s="69"/>
      <c r="I361" s="23" t="s">
        <v>359</v>
      </c>
      <c r="J361" s="66" t="s">
        <v>251</v>
      </c>
      <c r="K361" s="66"/>
      <c r="L361" s="66"/>
      <c r="M361" s="24" t="s">
        <v>14</v>
      </c>
      <c r="N361" s="66" t="s">
        <v>256</v>
      </c>
      <c r="O361" s="66"/>
      <c r="P361" s="66" t="s">
        <v>17</v>
      </c>
      <c r="Q361" s="66"/>
      <c r="R361" s="68">
        <f>R362</f>
        <v>2122654.64</v>
      </c>
      <c r="S361" s="68"/>
      <c r="T361" s="26">
        <f>T362</f>
        <v>1301106.1</v>
      </c>
      <c r="U361" s="25">
        <f t="shared" si="14"/>
        <v>-821548.54</v>
      </c>
      <c r="V361" s="27">
        <f t="shared" si="15"/>
        <v>0.6129617486903098</v>
      </c>
      <c r="AC361" s="5" t="s">
        <v>295</v>
      </c>
    </row>
    <row r="362" spans="1:22" ht="17.25" customHeight="1">
      <c r="A362" s="69" t="s">
        <v>211</v>
      </c>
      <c r="B362" s="69"/>
      <c r="C362" s="69"/>
      <c r="D362" s="69"/>
      <c r="E362" s="69"/>
      <c r="F362" s="69"/>
      <c r="G362" s="69"/>
      <c r="H362" s="69"/>
      <c r="I362" s="23" t="s">
        <v>359</v>
      </c>
      <c r="J362" s="66" t="s">
        <v>251</v>
      </c>
      <c r="K362" s="66"/>
      <c r="L362" s="66"/>
      <c r="M362" s="24" t="s">
        <v>14</v>
      </c>
      <c r="N362" s="66" t="s">
        <v>258</v>
      </c>
      <c r="O362" s="66"/>
      <c r="P362" s="66" t="s">
        <v>17</v>
      </c>
      <c r="Q362" s="66"/>
      <c r="R362" s="68">
        <f>R363</f>
        <v>2122654.64</v>
      </c>
      <c r="S362" s="68"/>
      <c r="T362" s="26">
        <f>T363</f>
        <v>1301106.1</v>
      </c>
      <c r="U362" s="25">
        <f t="shared" si="14"/>
        <v>-821548.54</v>
      </c>
      <c r="V362" s="27">
        <f t="shared" si="15"/>
        <v>0.6129617486903098</v>
      </c>
    </row>
    <row r="363" spans="1:22" ht="16.5" customHeight="1">
      <c r="A363" s="69" t="s">
        <v>212</v>
      </c>
      <c r="B363" s="69"/>
      <c r="C363" s="69"/>
      <c r="D363" s="69"/>
      <c r="E363" s="69"/>
      <c r="F363" s="69"/>
      <c r="G363" s="69"/>
      <c r="H363" s="69"/>
      <c r="I363" s="23" t="s">
        <v>359</v>
      </c>
      <c r="J363" s="66" t="s">
        <v>251</v>
      </c>
      <c r="K363" s="66"/>
      <c r="L363" s="66"/>
      <c r="M363" s="24" t="s">
        <v>14</v>
      </c>
      <c r="N363" s="66" t="s">
        <v>259</v>
      </c>
      <c r="O363" s="66"/>
      <c r="P363" s="66" t="s">
        <v>17</v>
      </c>
      <c r="Q363" s="66"/>
      <c r="R363" s="68">
        <f>R364</f>
        <v>2122654.64</v>
      </c>
      <c r="S363" s="68"/>
      <c r="T363" s="26">
        <f>T364</f>
        <v>1301106.1</v>
      </c>
      <c r="U363" s="25">
        <f t="shared" si="14"/>
        <v>-821548.54</v>
      </c>
      <c r="V363" s="27">
        <f t="shared" si="15"/>
        <v>0.6129617486903098</v>
      </c>
    </row>
    <row r="364" spans="1:22" ht="17.25" customHeight="1">
      <c r="A364" s="56" t="s">
        <v>226</v>
      </c>
      <c r="B364" s="56"/>
      <c r="C364" s="56"/>
      <c r="D364" s="56"/>
      <c r="E364" s="56"/>
      <c r="F364" s="56"/>
      <c r="G364" s="56"/>
      <c r="H364" s="56"/>
      <c r="I364" s="28" t="s">
        <v>359</v>
      </c>
      <c r="J364" s="57" t="s">
        <v>251</v>
      </c>
      <c r="K364" s="57"/>
      <c r="L364" s="57"/>
      <c r="M364" s="29" t="s">
        <v>14</v>
      </c>
      <c r="N364" s="57" t="s">
        <v>259</v>
      </c>
      <c r="O364" s="57"/>
      <c r="P364" s="57" t="s">
        <v>260</v>
      </c>
      <c r="Q364" s="57"/>
      <c r="R364" s="59">
        <v>2122654.64</v>
      </c>
      <c r="S364" s="59"/>
      <c r="T364" s="31">
        <v>1301106.1</v>
      </c>
      <c r="U364" s="30">
        <f t="shared" si="14"/>
        <v>-821548.54</v>
      </c>
      <c r="V364" s="32">
        <f t="shared" si="15"/>
        <v>0.6129617486903098</v>
      </c>
    </row>
    <row r="365" spans="1:22" ht="18" customHeight="1">
      <c r="A365" s="77" t="s">
        <v>215</v>
      </c>
      <c r="B365" s="77"/>
      <c r="C365" s="77"/>
      <c r="D365" s="77"/>
      <c r="E365" s="77"/>
      <c r="F365" s="77"/>
      <c r="G365" s="77"/>
      <c r="H365" s="77"/>
      <c r="I365" s="22" t="s">
        <v>359</v>
      </c>
      <c r="J365" s="61" t="s">
        <v>251</v>
      </c>
      <c r="K365" s="61"/>
      <c r="L365" s="61"/>
      <c r="M365" s="18" t="s">
        <v>19</v>
      </c>
      <c r="N365" s="61" t="s">
        <v>16</v>
      </c>
      <c r="O365" s="61"/>
      <c r="P365" s="61" t="s">
        <v>17</v>
      </c>
      <c r="Q365" s="61"/>
      <c r="R365" s="78">
        <f>R366+R371+R378+R383</f>
        <v>12304524.25</v>
      </c>
      <c r="S365" s="78"/>
      <c r="T365" s="19">
        <f>T366+T371+T378+T383</f>
        <v>3035588.7</v>
      </c>
      <c r="U365" s="20">
        <f t="shared" si="14"/>
        <v>-9268935.55</v>
      </c>
      <c r="V365" s="21">
        <f t="shared" si="15"/>
        <v>0.2467050849202886</v>
      </c>
    </row>
    <row r="366" spans="1:22" ht="22.5" customHeight="1">
      <c r="A366" s="69" t="s">
        <v>311</v>
      </c>
      <c r="B366" s="69"/>
      <c r="C366" s="69"/>
      <c r="D366" s="69"/>
      <c r="E366" s="69"/>
      <c r="F366" s="69"/>
      <c r="G366" s="69"/>
      <c r="H366" s="69"/>
      <c r="I366" s="23" t="s">
        <v>359</v>
      </c>
      <c r="J366" s="66" t="s">
        <v>251</v>
      </c>
      <c r="K366" s="66"/>
      <c r="L366" s="66"/>
      <c r="M366" s="24" t="s">
        <v>19</v>
      </c>
      <c r="N366" s="66" t="s">
        <v>30</v>
      </c>
      <c r="O366" s="66"/>
      <c r="P366" s="66" t="s">
        <v>17</v>
      </c>
      <c r="Q366" s="66"/>
      <c r="R366" s="68">
        <f>R367</f>
        <v>235095.68</v>
      </c>
      <c r="S366" s="68"/>
      <c r="T366" s="26">
        <f>T367</f>
        <v>116196.7</v>
      </c>
      <c r="U366" s="25">
        <f t="shared" si="14"/>
        <v>-118898.98</v>
      </c>
      <c r="V366" s="27">
        <f t="shared" si="15"/>
        <v>0.49425280804819555</v>
      </c>
    </row>
    <row r="367" spans="1:22" ht="30" customHeight="1">
      <c r="A367" s="69" t="s">
        <v>31</v>
      </c>
      <c r="B367" s="69"/>
      <c r="C367" s="69"/>
      <c r="D367" s="69"/>
      <c r="E367" s="69"/>
      <c r="F367" s="69"/>
      <c r="G367" s="69"/>
      <c r="H367" s="69"/>
      <c r="I367" s="23" t="s">
        <v>359</v>
      </c>
      <c r="J367" s="66" t="s">
        <v>251</v>
      </c>
      <c r="K367" s="66"/>
      <c r="L367" s="66"/>
      <c r="M367" s="24" t="s">
        <v>19</v>
      </c>
      <c r="N367" s="66" t="s">
        <v>32</v>
      </c>
      <c r="O367" s="66"/>
      <c r="P367" s="66" t="s">
        <v>17</v>
      </c>
      <c r="Q367" s="66"/>
      <c r="R367" s="68">
        <f>R368</f>
        <v>235095.68</v>
      </c>
      <c r="S367" s="68"/>
      <c r="T367" s="26">
        <f>T368</f>
        <v>116196.7</v>
      </c>
      <c r="U367" s="25">
        <f t="shared" si="14"/>
        <v>-118898.98</v>
      </c>
      <c r="V367" s="27">
        <f t="shared" si="15"/>
        <v>0.49425280804819555</v>
      </c>
    </row>
    <row r="368" spans="1:22" ht="24" customHeight="1">
      <c r="A368" s="69" t="s">
        <v>33</v>
      </c>
      <c r="B368" s="69"/>
      <c r="C368" s="69"/>
      <c r="D368" s="69"/>
      <c r="E368" s="69"/>
      <c r="F368" s="69"/>
      <c r="G368" s="69"/>
      <c r="H368" s="69"/>
      <c r="I368" s="23" t="s">
        <v>359</v>
      </c>
      <c r="J368" s="66" t="s">
        <v>251</v>
      </c>
      <c r="K368" s="66"/>
      <c r="L368" s="66"/>
      <c r="M368" s="24" t="s">
        <v>19</v>
      </c>
      <c r="N368" s="66" t="s">
        <v>34</v>
      </c>
      <c r="O368" s="66"/>
      <c r="P368" s="66" t="s">
        <v>17</v>
      </c>
      <c r="Q368" s="66"/>
      <c r="R368" s="68">
        <f>R369</f>
        <v>235095.68</v>
      </c>
      <c r="S368" s="68"/>
      <c r="T368" s="26">
        <f>T369</f>
        <v>116196.7</v>
      </c>
      <c r="U368" s="25">
        <f t="shared" si="14"/>
        <v>-118898.98</v>
      </c>
      <c r="V368" s="27">
        <f t="shared" si="15"/>
        <v>0.49425280804819555</v>
      </c>
    </row>
    <row r="369" spans="1:22" ht="66" customHeight="1">
      <c r="A369" s="69" t="s">
        <v>151</v>
      </c>
      <c r="B369" s="69"/>
      <c r="C369" s="69"/>
      <c r="D369" s="69"/>
      <c r="E369" s="69"/>
      <c r="F369" s="69"/>
      <c r="G369" s="69"/>
      <c r="H369" s="69"/>
      <c r="I369" s="23" t="s">
        <v>359</v>
      </c>
      <c r="J369" s="66" t="s">
        <v>251</v>
      </c>
      <c r="K369" s="66"/>
      <c r="L369" s="66"/>
      <c r="M369" s="24" t="s">
        <v>19</v>
      </c>
      <c r="N369" s="66" t="s">
        <v>177</v>
      </c>
      <c r="O369" s="66"/>
      <c r="P369" s="66" t="s">
        <v>17</v>
      </c>
      <c r="Q369" s="66"/>
      <c r="R369" s="68">
        <f>R370</f>
        <v>235095.68</v>
      </c>
      <c r="S369" s="68"/>
      <c r="T369" s="26">
        <f>T370</f>
        <v>116196.7</v>
      </c>
      <c r="U369" s="25">
        <f t="shared" si="14"/>
        <v>-118898.98</v>
      </c>
      <c r="V369" s="27">
        <f t="shared" si="15"/>
        <v>0.49425280804819555</v>
      </c>
    </row>
    <row r="370" spans="1:22" ht="26.25" customHeight="1">
      <c r="A370" s="56" t="s">
        <v>216</v>
      </c>
      <c r="B370" s="56"/>
      <c r="C370" s="56"/>
      <c r="D370" s="56"/>
      <c r="E370" s="56"/>
      <c r="F370" s="56"/>
      <c r="G370" s="56"/>
      <c r="H370" s="56"/>
      <c r="I370" s="28" t="s">
        <v>359</v>
      </c>
      <c r="J370" s="57" t="s">
        <v>251</v>
      </c>
      <c r="K370" s="57"/>
      <c r="L370" s="57"/>
      <c r="M370" s="29" t="s">
        <v>19</v>
      </c>
      <c r="N370" s="57" t="s">
        <v>177</v>
      </c>
      <c r="O370" s="57"/>
      <c r="P370" s="57" t="s">
        <v>261</v>
      </c>
      <c r="Q370" s="57"/>
      <c r="R370" s="59">
        <v>235095.68</v>
      </c>
      <c r="S370" s="59"/>
      <c r="T370" s="31">
        <v>116196.7</v>
      </c>
      <c r="U370" s="30">
        <f t="shared" si="14"/>
        <v>-118898.98</v>
      </c>
      <c r="V370" s="32">
        <f t="shared" si="15"/>
        <v>0.49425280804819555</v>
      </c>
    </row>
    <row r="371" spans="1:22" ht="30" customHeight="1">
      <c r="A371" s="69" t="s">
        <v>312</v>
      </c>
      <c r="B371" s="69"/>
      <c r="C371" s="69"/>
      <c r="D371" s="69"/>
      <c r="E371" s="69"/>
      <c r="F371" s="69"/>
      <c r="G371" s="69"/>
      <c r="H371" s="69"/>
      <c r="I371" s="23" t="s">
        <v>359</v>
      </c>
      <c r="J371" s="66" t="s">
        <v>251</v>
      </c>
      <c r="K371" s="66"/>
      <c r="L371" s="66"/>
      <c r="M371" s="24" t="s">
        <v>19</v>
      </c>
      <c r="N371" s="66" t="s">
        <v>253</v>
      </c>
      <c r="O371" s="66"/>
      <c r="P371" s="66" t="s">
        <v>17</v>
      </c>
      <c r="Q371" s="66"/>
      <c r="R371" s="68">
        <f>R372</f>
        <v>11970428.57</v>
      </c>
      <c r="S371" s="68"/>
      <c r="T371" s="26">
        <f>T372</f>
        <v>2839392</v>
      </c>
      <c r="U371" s="25">
        <f t="shared" si="14"/>
        <v>-9131036.57</v>
      </c>
      <c r="V371" s="27">
        <f t="shared" si="15"/>
        <v>0.2372005299055053</v>
      </c>
    </row>
    <row r="372" spans="1:22" ht="15.75" customHeight="1">
      <c r="A372" s="69" t="s">
        <v>262</v>
      </c>
      <c r="B372" s="69"/>
      <c r="C372" s="69"/>
      <c r="D372" s="69"/>
      <c r="E372" s="69"/>
      <c r="F372" s="69"/>
      <c r="G372" s="69"/>
      <c r="H372" s="69"/>
      <c r="I372" s="23" t="s">
        <v>359</v>
      </c>
      <c r="J372" s="66" t="s">
        <v>251</v>
      </c>
      <c r="K372" s="66"/>
      <c r="L372" s="66"/>
      <c r="M372" s="24" t="s">
        <v>19</v>
      </c>
      <c r="N372" s="66" t="s">
        <v>263</v>
      </c>
      <c r="O372" s="66"/>
      <c r="P372" s="66" t="s">
        <v>17</v>
      </c>
      <c r="Q372" s="66"/>
      <c r="R372" s="68">
        <f>R373</f>
        <v>11970428.57</v>
      </c>
      <c r="S372" s="68"/>
      <c r="T372" s="26">
        <f>T373</f>
        <v>2839392</v>
      </c>
      <c r="U372" s="25">
        <f t="shared" si="14"/>
        <v>-9131036.57</v>
      </c>
      <c r="V372" s="27">
        <f t="shared" si="15"/>
        <v>0.2372005299055053</v>
      </c>
    </row>
    <row r="373" spans="1:22" ht="12.75" customHeight="1">
      <c r="A373" s="69" t="s">
        <v>217</v>
      </c>
      <c r="B373" s="69"/>
      <c r="C373" s="69"/>
      <c r="D373" s="69"/>
      <c r="E373" s="69"/>
      <c r="F373" s="69"/>
      <c r="G373" s="69"/>
      <c r="H373" s="69"/>
      <c r="I373" s="23" t="s">
        <v>359</v>
      </c>
      <c r="J373" s="66" t="s">
        <v>251</v>
      </c>
      <c r="K373" s="66"/>
      <c r="L373" s="66"/>
      <c r="M373" s="24" t="s">
        <v>19</v>
      </c>
      <c r="N373" s="66" t="s">
        <v>264</v>
      </c>
      <c r="O373" s="66"/>
      <c r="P373" s="66" t="s">
        <v>17</v>
      </c>
      <c r="Q373" s="66"/>
      <c r="R373" s="81">
        <f>R374+R376</f>
        <v>11970428.57</v>
      </c>
      <c r="S373" s="81"/>
      <c r="T373" s="26">
        <f>T374+T376</f>
        <v>2839392</v>
      </c>
      <c r="U373" s="25">
        <f t="shared" si="14"/>
        <v>-9131036.57</v>
      </c>
      <c r="V373" s="27">
        <f t="shared" si="15"/>
        <v>0.2372005299055053</v>
      </c>
    </row>
    <row r="374" spans="1:22" ht="25.5" customHeight="1">
      <c r="A374" s="69" t="s">
        <v>218</v>
      </c>
      <c r="B374" s="69"/>
      <c r="C374" s="69"/>
      <c r="D374" s="69"/>
      <c r="E374" s="69"/>
      <c r="F374" s="69"/>
      <c r="G374" s="69"/>
      <c r="H374" s="69"/>
      <c r="I374" s="23" t="s">
        <v>359</v>
      </c>
      <c r="J374" s="66" t="s">
        <v>251</v>
      </c>
      <c r="K374" s="66"/>
      <c r="L374" s="66"/>
      <c r="M374" s="24" t="s">
        <v>19</v>
      </c>
      <c r="N374" s="66" t="s">
        <v>265</v>
      </c>
      <c r="O374" s="66"/>
      <c r="P374" s="66" t="s">
        <v>17</v>
      </c>
      <c r="Q374" s="66"/>
      <c r="R374" s="68">
        <f>R375</f>
        <v>8379300</v>
      </c>
      <c r="S374" s="68"/>
      <c r="T374" s="26">
        <f>T375</f>
        <v>1987574.4</v>
      </c>
      <c r="U374" s="25">
        <f t="shared" si="14"/>
        <v>-6391725.6</v>
      </c>
      <c r="V374" s="27">
        <f t="shared" si="15"/>
        <v>0.23720052987719736</v>
      </c>
    </row>
    <row r="375" spans="1:22" ht="26.25" customHeight="1">
      <c r="A375" s="56" t="s">
        <v>216</v>
      </c>
      <c r="B375" s="56"/>
      <c r="C375" s="56"/>
      <c r="D375" s="56"/>
      <c r="E375" s="56"/>
      <c r="F375" s="56"/>
      <c r="G375" s="56"/>
      <c r="H375" s="56"/>
      <c r="I375" s="28" t="s">
        <v>359</v>
      </c>
      <c r="J375" s="57" t="s">
        <v>251</v>
      </c>
      <c r="K375" s="57"/>
      <c r="L375" s="57"/>
      <c r="M375" s="29" t="s">
        <v>19</v>
      </c>
      <c r="N375" s="57" t="s">
        <v>265</v>
      </c>
      <c r="O375" s="57"/>
      <c r="P375" s="57" t="s">
        <v>261</v>
      </c>
      <c r="Q375" s="57"/>
      <c r="R375" s="59">
        <v>8379300</v>
      </c>
      <c r="S375" s="59"/>
      <c r="T375" s="31">
        <v>1987574.4</v>
      </c>
      <c r="U375" s="30">
        <f t="shared" si="14"/>
        <v>-6391725.6</v>
      </c>
      <c r="V375" s="32">
        <f t="shared" si="15"/>
        <v>0.23720052987719736</v>
      </c>
    </row>
    <row r="376" spans="1:22" ht="41.25" customHeight="1">
      <c r="A376" s="69" t="s">
        <v>266</v>
      </c>
      <c r="B376" s="69"/>
      <c r="C376" s="69"/>
      <c r="D376" s="69"/>
      <c r="E376" s="69"/>
      <c r="F376" s="69"/>
      <c r="G376" s="69"/>
      <c r="H376" s="69"/>
      <c r="I376" s="23" t="s">
        <v>359</v>
      </c>
      <c r="J376" s="66" t="s">
        <v>251</v>
      </c>
      <c r="K376" s="66"/>
      <c r="L376" s="66"/>
      <c r="M376" s="24" t="s">
        <v>19</v>
      </c>
      <c r="N376" s="66" t="s">
        <v>267</v>
      </c>
      <c r="O376" s="66"/>
      <c r="P376" s="66" t="s">
        <v>17</v>
      </c>
      <c r="Q376" s="66"/>
      <c r="R376" s="68">
        <f>R377</f>
        <v>3591128.57</v>
      </c>
      <c r="S376" s="68"/>
      <c r="T376" s="26">
        <f>T377</f>
        <v>851817.6</v>
      </c>
      <c r="U376" s="25">
        <f t="shared" si="14"/>
        <v>-2739310.9699999997</v>
      </c>
      <c r="V376" s="27">
        <f t="shared" si="15"/>
        <v>0.2372005299715571</v>
      </c>
    </row>
    <row r="377" spans="1:22" ht="22.5" customHeight="1">
      <c r="A377" s="56" t="s">
        <v>216</v>
      </c>
      <c r="B377" s="56"/>
      <c r="C377" s="56"/>
      <c r="D377" s="56"/>
      <c r="E377" s="56"/>
      <c r="F377" s="56"/>
      <c r="G377" s="56"/>
      <c r="H377" s="56"/>
      <c r="I377" s="28" t="s">
        <v>359</v>
      </c>
      <c r="J377" s="57" t="s">
        <v>251</v>
      </c>
      <c r="K377" s="57"/>
      <c r="L377" s="57"/>
      <c r="M377" s="29" t="s">
        <v>19</v>
      </c>
      <c r="N377" s="57" t="s">
        <v>267</v>
      </c>
      <c r="O377" s="57"/>
      <c r="P377" s="57" t="s">
        <v>261</v>
      </c>
      <c r="Q377" s="57"/>
      <c r="R377" s="59">
        <v>3591128.57</v>
      </c>
      <c r="S377" s="59"/>
      <c r="T377" s="31">
        <v>851817.6</v>
      </c>
      <c r="U377" s="30">
        <f t="shared" si="14"/>
        <v>-2739310.9699999997</v>
      </c>
      <c r="V377" s="32">
        <f t="shared" si="15"/>
        <v>0.2372005299715571</v>
      </c>
    </row>
    <row r="378" spans="1:22" ht="26.25" customHeight="1">
      <c r="A378" s="63" t="s">
        <v>348</v>
      </c>
      <c r="B378" s="64"/>
      <c r="C378" s="64"/>
      <c r="D378" s="64"/>
      <c r="E378" s="64"/>
      <c r="F378" s="64"/>
      <c r="G378" s="64"/>
      <c r="H378" s="65"/>
      <c r="I378" s="23" t="s">
        <v>359</v>
      </c>
      <c r="J378" s="66" t="s">
        <v>251</v>
      </c>
      <c r="K378" s="66"/>
      <c r="L378" s="66"/>
      <c r="M378" s="24" t="s">
        <v>19</v>
      </c>
      <c r="N378" s="67" t="s">
        <v>121</v>
      </c>
      <c r="O378" s="67"/>
      <c r="P378" s="66" t="s">
        <v>17</v>
      </c>
      <c r="Q378" s="66"/>
      <c r="R378" s="75">
        <f>R379</f>
        <v>15000</v>
      </c>
      <c r="S378" s="76"/>
      <c r="T378" s="31">
        <f>T379</f>
        <v>0</v>
      </c>
      <c r="U378" s="30">
        <f t="shared" si="14"/>
        <v>-15000</v>
      </c>
      <c r="V378" s="32">
        <f t="shared" si="15"/>
        <v>0</v>
      </c>
    </row>
    <row r="379" spans="1:22" ht="28.5" customHeight="1">
      <c r="A379" s="63" t="s">
        <v>219</v>
      </c>
      <c r="B379" s="64"/>
      <c r="C379" s="64"/>
      <c r="D379" s="64"/>
      <c r="E379" s="64"/>
      <c r="F379" s="64"/>
      <c r="G379" s="64"/>
      <c r="H379" s="65"/>
      <c r="I379" s="23" t="s">
        <v>359</v>
      </c>
      <c r="J379" s="66" t="s">
        <v>251</v>
      </c>
      <c r="K379" s="66"/>
      <c r="L379" s="66"/>
      <c r="M379" s="24" t="s">
        <v>19</v>
      </c>
      <c r="N379" s="67" t="s">
        <v>123</v>
      </c>
      <c r="O379" s="67"/>
      <c r="P379" s="66" t="s">
        <v>17</v>
      </c>
      <c r="Q379" s="66"/>
      <c r="R379" s="75">
        <f>R380</f>
        <v>15000</v>
      </c>
      <c r="S379" s="76"/>
      <c r="T379" s="31">
        <f>T380</f>
        <v>0</v>
      </c>
      <c r="U379" s="30">
        <f t="shared" si="14"/>
        <v>-15000</v>
      </c>
      <c r="V379" s="32">
        <f t="shared" si="15"/>
        <v>0</v>
      </c>
    </row>
    <row r="380" spans="1:28" ht="30.75" customHeight="1">
      <c r="A380" s="63" t="s">
        <v>349</v>
      </c>
      <c r="B380" s="64"/>
      <c r="C380" s="64"/>
      <c r="D380" s="64"/>
      <c r="E380" s="64"/>
      <c r="F380" s="64"/>
      <c r="G380" s="64"/>
      <c r="H380" s="65"/>
      <c r="I380" s="23" t="s">
        <v>359</v>
      </c>
      <c r="J380" s="66" t="s">
        <v>251</v>
      </c>
      <c r="K380" s="66"/>
      <c r="L380" s="66"/>
      <c r="M380" s="24" t="s">
        <v>19</v>
      </c>
      <c r="N380" s="67" t="s">
        <v>347</v>
      </c>
      <c r="O380" s="67"/>
      <c r="P380" s="66" t="s">
        <v>17</v>
      </c>
      <c r="Q380" s="66"/>
      <c r="R380" s="75">
        <f>R381</f>
        <v>15000</v>
      </c>
      <c r="S380" s="76"/>
      <c r="T380" s="31">
        <f>T381</f>
        <v>0</v>
      </c>
      <c r="U380" s="30">
        <f t="shared" si="14"/>
        <v>-15000</v>
      </c>
      <c r="V380" s="32">
        <f t="shared" si="15"/>
        <v>0</v>
      </c>
      <c r="AB380" s="5" t="s">
        <v>295</v>
      </c>
    </row>
    <row r="381" spans="1:22" ht="17.25" customHeight="1">
      <c r="A381" s="63" t="s">
        <v>221</v>
      </c>
      <c r="B381" s="64"/>
      <c r="C381" s="64"/>
      <c r="D381" s="64"/>
      <c r="E381" s="64"/>
      <c r="F381" s="64"/>
      <c r="G381" s="64"/>
      <c r="H381" s="65"/>
      <c r="I381" s="23" t="s">
        <v>359</v>
      </c>
      <c r="J381" s="66" t="s">
        <v>251</v>
      </c>
      <c r="K381" s="66"/>
      <c r="L381" s="66"/>
      <c r="M381" s="24" t="s">
        <v>19</v>
      </c>
      <c r="N381" s="67" t="s">
        <v>307</v>
      </c>
      <c r="O381" s="67"/>
      <c r="P381" s="66" t="s">
        <v>17</v>
      </c>
      <c r="Q381" s="66"/>
      <c r="R381" s="68">
        <f>R382</f>
        <v>15000</v>
      </c>
      <c r="S381" s="68"/>
      <c r="T381" s="31">
        <f>T382</f>
        <v>0</v>
      </c>
      <c r="U381" s="30">
        <f>T381-R381</f>
        <v>-15000</v>
      </c>
      <c r="V381" s="32">
        <f>T381/R381</f>
        <v>0</v>
      </c>
    </row>
    <row r="382" spans="1:22" ht="25.5" customHeight="1">
      <c r="A382" s="56" t="s">
        <v>216</v>
      </c>
      <c r="B382" s="56"/>
      <c r="C382" s="56"/>
      <c r="D382" s="56"/>
      <c r="E382" s="56"/>
      <c r="F382" s="56"/>
      <c r="G382" s="56"/>
      <c r="H382" s="56"/>
      <c r="I382" s="28" t="s">
        <v>359</v>
      </c>
      <c r="J382" s="57" t="s">
        <v>251</v>
      </c>
      <c r="K382" s="57"/>
      <c r="L382" s="57"/>
      <c r="M382" s="29" t="s">
        <v>19</v>
      </c>
      <c r="N382" s="58" t="s">
        <v>307</v>
      </c>
      <c r="O382" s="58"/>
      <c r="P382" s="57">
        <v>320</v>
      </c>
      <c r="Q382" s="57"/>
      <c r="R382" s="59">
        <v>15000</v>
      </c>
      <c r="S382" s="59"/>
      <c r="T382" s="31">
        <v>0</v>
      </c>
      <c r="U382" s="30">
        <f>T382-R382</f>
        <v>-15000</v>
      </c>
      <c r="V382" s="32">
        <f>T382/R382</f>
        <v>0</v>
      </c>
    </row>
    <row r="383" spans="1:22" ht="25.5" customHeight="1">
      <c r="A383" s="63" t="s">
        <v>58</v>
      </c>
      <c r="B383" s="64"/>
      <c r="C383" s="64"/>
      <c r="D383" s="64"/>
      <c r="E383" s="64"/>
      <c r="F383" s="64"/>
      <c r="G383" s="64"/>
      <c r="H383" s="65"/>
      <c r="I383" s="23" t="s">
        <v>359</v>
      </c>
      <c r="J383" s="66" t="s">
        <v>251</v>
      </c>
      <c r="K383" s="66"/>
      <c r="L383" s="66"/>
      <c r="M383" s="24" t="s">
        <v>19</v>
      </c>
      <c r="N383" s="67" t="s">
        <v>64</v>
      </c>
      <c r="O383" s="67"/>
      <c r="P383" s="66" t="s">
        <v>17</v>
      </c>
      <c r="Q383" s="66"/>
      <c r="R383" s="68">
        <f>R384</f>
        <v>84000</v>
      </c>
      <c r="S383" s="68"/>
      <c r="T383" s="25">
        <f>T384</f>
        <v>80000</v>
      </c>
      <c r="U383" s="30"/>
      <c r="V383" s="32"/>
    </row>
    <row r="384" spans="1:22" ht="25.5" customHeight="1">
      <c r="A384" s="56" t="s">
        <v>216</v>
      </c>
      <c r="B384" s="56"/>
      <c r="C384" s="56"/>
      <c r="D384" s="56"/>
      <c r="E384" s="56"/>
      <c r="F384" s="56"/>
      <c r="G384" s="56"/>
      <c r="H384" s="56"/>
      <c r="I384" s="28" t="s">
        <v>359</v>
      </c>
      <c r="J384" s="57" t="s">
        <v>251</v>
      </c>
      <c r="K384" s="57"/>
      <c r="L384" s="57"/>
      <c r="M384" s="29" t="s">
        <v>19</v>
      </c>
      <c r="N384" s="58" t="s">
        <v>64</v>
      </c>
      <c r="O384" s="58"/>
      <c r="P384" s="57">
        <v>320</v>
      </c>
      <c r="Q384" s="57"/>
      <c r="R384" s="59">
        <v>84000</v>
      </c>
      <c r="S384" s="59"/>
      <c r="T384" s="31">
        <v>80000</v>
      </c>
      <c r="U384" s="30"/>
      <c r="V384" s="32"/>
    </row>
    <row r="385" spans="1:22" ht="21" customHeight="1">
      <c r="A385" s="77" t="s">
        <v>222</v>
      </c>
      <c r="B385" s="77"/>
      <c r="C385" s="77"/>
      <c r="D385" s="77"/>
      <c r="E385" s="77"/>
      <c r="F385" s="77"/>
      <c r="G385" s="77"/>
      <c r="H385" s="77"/>
      <c r="I385" s="22" t="s">
        <v>359</v>
      </c>
      <c r="J385" s="61" t="s">
        <v>251</v>
      </c>
      <c r="K385" s="61"/>
      <c r="L385" s="61"/>
      <c r="M385" s="18" t="s">
        <v>29</v>
      </c>
      <c r="N385" s="61" t="s">
        <v>16</v>
      </c>
      <c r="O385" s="61"/>
      <c r="P385" s="61" t="s">
        <v>17</v>
      </c>
      <c r="Q385" s="61"/>
      <c r="R385" s="78">
        <f>R386+R395</f>
        <v>22808788.93</v>
      </c>
      <c r="S385" s="78"/>
      <c r="T385" s="19">
        <f>T386+T395</f>
        <v>9581367.72</v>
      </c>
      <c r="U385" s="20">
        <f t="shared" si="14"/>
        <v>-13227421.209999999</v>
      </c>
      <c r="V385" s="21">
        <f t="shared" si="15"/>
        <v>0.42007349664224375</v>
      </c>
    </row>
    <row r="386" spans="1:22" ht="26.25" customHeight="1">
      <c r="A386" s="69" t="s">
        <v>311</v>
      </c>
      <c r="B386" s="69"/>
      <c r="C386" s="69"/>
      <c r="D386" s="69"/>
      <c r="E386" s="69"/>
      <c r="F386" s="69"/>
      <c r="G386" s="69"/>
      <c r="H386" s="69"/>
      <c r="I386" s="23" t="s">
        <v>359</v>
      </c>
      <c r="J386" s="66" t="s">
        <v>251</v>
      </c>
      <c r="K386" s="66"/>
      <c r="L386" s="66"/>
      <c r="M386" s="24" t="s">
        <v>29</v>
      </c>
      <c r="N386" s="66" t="s">
        <v>30</v>
      </c>
      <c r="O386" s="66"/>
      <c r="P386" s="66" t="s">
        <v>17</v>
      </c>
      <c r="Q386" s="66"/>
      <c r="R386" s="68">
        <f>R387</f>
        <v>19105888.93</v>
      </c>
      <c r="S386" s="68"/>
      <c r="T386" s="26">
        <f>T387</f>
        <v>6017917.720000001</v>
      </c>
      <c r="U386" s="25">
        <f t="shared" si="14"/>
        <v>-13087971.209999999</v>
      </c>
      <c r="V386" s="27">
        <f t="shared" si="15"/>
        <v>0.3149771121379591</v>
      </c>
    </row>
    <row r="387" spans="1:22" ht="24.75" customHeight="1">
      <c r="A387" s="69" t="s">
        <v>31</v>
      </c>
      <c r="B387" s="69"/>
      <c r="C387" s="69"/>
      <c r="D387" s="69"/>
      <c r="E387" s="69"/>
      <c r="F387" s="69"/>
      <c r="G387" s="69"/>
      <c r="H387" s="69"/>
      <c r="I387" s="23" t="s">
        <v>359</v>
      </c>
      <c r="J387" s="66" t="s">
        <v>251</v>
      </c>
      <c r="K387" s="66"/>
      <c r="L387" s="66"/>
      <c r="M387" s="24" t="s">
        <v>29</v>
      </c>
      <c r="N387" s="66" t="s">
        <v>32</v>
      </c>
      <c r="O387" s="66"/>
      <c r="P387" s="66" t="s">
        <v>17</v>
      </c>
      <c r="Q387" s="66"/>
      <c r="R387" s="68">
        <f>R388</f>
        <v>19105888.93</v>
      </c>
      <c r="S387" s="68"/>
      <c r="T387" s="26">
        <f>T388</f>
        <v>6017917.720000001</v>
      </c>
      <c r="U387" s="25">
        <f t="shared" si="14"/>
        <v>-13087971.209999999</v>
      </c>
      <c r="V387" s="27">
        <f t="shared" si="15"/>
        <v>0.3149771121379591</v>
      </c>
    </row>
    <row r="388" spans="1:22" ht="18.75" customHeight="1">
      <c r="A388" s="69" t="s">
        <v>170</v>
      </c>
      <c r="B388" s="69"/>
      <c r="C388" s="69"/>
      <c r="D388" s="69"/>
      <c r="E388" s="69"/>
      <c r="F388" s="69"/>
      <c r="G388" s="69"/>
      <c r="H388" s="69"/>
      <c r="I388" s="23" t="s">
        <v>359</v>
      </c>
      <c r="J388" s="66" t="s">
        <v>251</v>
      </c>
      <c r="K388" s="66"/>
      <c r="L388" s="66"/>
      <c r="M388" s="24" t="s">
        <v>29</v>
      </c>
      <c r="N388" s="66" t="s">
        <v>171</v>
      </c>
      <c r="O388" s="66"/>
      <c r="P388" s="66" t="s">
        <v>17</v>
      </c>
      <c r="Q388" s="66"/>
      <c r="R388" s="68">
        <f>R389+R391+R393</f>
        <v>19105888.93</v>
      </c>
      <c r="S388" s="68"/>
      <c r="T388" s="26">
        <f>T389+T391+T393</f>
        <v>6017917.720000001</v>
      </c>
      <c r="U388" s="25">
        <f t="shared" si="14"/>
        <v>-13087971.209999999</v>
      </c>
      <c r="V388" s="27">
        <f t="shared" si="15"/>
        <v>0.3149771121379591</v>
      </c>
    </row>
    <row r="389" spans="1:30" ht="24" customHeight="1">
      <c r="A389" s="69" t="s">
        <v>225</v>
      </c>
      <c r="B389" s="69"/>
      <c r="C389" s="69"/>
      <c r="D389" s="69"/>
      <c r="E389" s="69"/>
      <c r="F389" s="69"/>
      <c r="G389" s="69"/>
      <c r="H389" s="69"/>
      <c r="I389" s="23" t="s">
        <v>359</v>
      </c>
      <c r="J389" s="66" t="s">
        <v>251</v>
      </c>
      <c r="K389" s="66"/>
      <c r="L389" s="66"/>
      <c r="M389" s="24" t="s">
        <v>29</v>
      </c>
      <c r="N389" s="66" t="s">
        <v>268</v>
      </c>
      <c r="O389" s="66"/>
      <c r="P389" s="66" t="s">
        <v>17</v>
      </c>
      <c r="Q389" s="66"/>
      <c r="R389" s="68">
        <f>R390</f>
        <v>18573000</v>
      </c>
      <c r="S389" s="68"/>
      <c r="T389" s="26">
        <f>T390</f>
        <v>5941053.2</v>
      </c>
      <c r="U389" s="25">
        <f t="shared" si="14"/>
        <v>-12631946.8</v>
      </c>
      <c r="V389" s="27">
        <f t="shared" si="15"/>
        <v>0.31987579820169065</v>
      </c>
      <c r="AD389" s="5" t="s">
        <v>295</v>
      </c>
    </row>
    <row r="390" spans="1:22" ht="19.5" customHeight="1">
      <c r="A390" s="56" t="s">
        <v>226</v>
      </c>
      <c r="B390" s="56"/>
      <c r="C390" s="56"/>
      <c r="D390" s="56"/>
      <c r="E390" s="56"/>
      <c r="F390" s="56"/>
      <c r="G390" s="56"/>
      <c r="H390" s="56"/>
      <c r="I390" s="28" t="s">
        <v>359</v>
      </c>
      <c r="J390" s="57" t="s">
        <v>251</v>
      </c>
      <c r="K390" s="57"/>
      <c r="L390" s="57"/>
      <c r="M390" s="29" t="s">
        <v>29</v>
      </c>
      <c r="N390" s="57" t="s">
        <v>268</v>
      </c>
      <c r="O390" s="57"/>
      <c r="P390" s="57">
        <v>320</v>
      </c>
      <c r="Q390" s="57"/>
      <c r="R390" s="59">
        <v>18573000</v>
      </c>
      <c r="S390" s="59"/>
      <c r="T390" s="31">
        <v>5941053.2</v>
      </c>
      <c r="U390" s="30">
        <f t="shared" si="14"/>
        <v>-12631946.8</v>
      </c>
      <c r="V390" s="32">
        <f t="shared" si="15"/>
        <v>0.31987579820169065</v>
      </c>
    </row>
    <row r="391" spans="1:22" ht="15" customHeight="1">
      <c r="A391" s="69" t="s">
        <v>145</v>
      </c>
      <c r="B391" s="69"/>
      <c r="C391" s="69"/>
      <c r="D391" s="69"/>
      <c r="E391" s="69"/>
      <c r="F391" s="69"/>
      <c r="G391" s="69"/>
      <c r="H391" s="69"/>
      <c r="I391" s="23" t="s">
        <v>359</v>
      </c>
      <c r="J391" s="66" t="s">
        <v>251</v>
      </c>
      <c r="K391" s="66"/>
      <c r="L391" s="66"/>
      <c r="M391" s="24" t="s">
        <v>29</v>
      </c>
      <c r="N391" s="66" t="s">
        <v>269</v>
      </c>
      <c r="O391" s="66"/>
      <c r="P391" s="66" t="s">
        <v>17</v>
      </c>
      <c r="Q391" s="66"/>
      <c r="R391" s="68">
        <f>R392</f>
        <v>479600</v>
      </c>
      <c r="S391" s="68"/>
      <c r="T391" s="26">
        <f>T392</f>
        <v>69178.07</v>
      </c>
      <c r="U391" s="25">
        <f t="shared" si="14"/>
        <v>-410421.93</v>
      </c>
      <c r="V391" s="27">
        <f t="shared" si="15"/>
        <v>0.14424118015012513</v>
      </c>
    </row>
    <row r="392" spans="1:22" ht="18" customHeight="1">
      <c r="A392" s="56" t="s">
        <v>226</v>
      </c>
      <c r="B392" s="56"/>
      <c r="C392" s="56"/>
      <c r="D392" s="56"/>
      <c r="E392" s="56"/>
      <c r="F392" s="56"/>
      <c r="G392" s="56"/>
      <c r="H392" s="56"/>
      <c r="I392" s="28" t="s">
        <v>359</v>
      </c>
      <c r="J392" s="57" t="s">
        <v>251</v>
      </c>
      <c r="K392" s="57"/>
      <c r="L392" s="57"/>
      <c r="M392" s="29" t="s">
        <v>29</v>
      </c>
      <c r="N392" s="57" t="s">
        <v>269</v>
      </c>
      <c r="O392" s="57"/>
      <c r="P392" s="57" t="s">
        <v>260</v>
      </c>
      <c r="Q392" s="57"/>
      <c r="R392" s="59">
        <v>479600</v>
      </c>
      <c r="S392" s="59"/>
      <c r="T392" s="31">
        <v>69178.07</v>
      </c>
      <c r="U392" s="30">
        <f t="shared" si="14"/>
        <v>-410421.93</v>
      </c>
      <c r="V392" s="32">
        <f t="shared" si="15"/>
        <v>0.14424118015012513</v>
      </c>
    </row>
    <row r="393" spans="1:22" ht="27" customHeight="1">
      <c r="A393" s="69" t="s">
        <v>181</v>
      </c>
      <c r="B393" s="69"/>
      <c r="C393" s="69"/>
      <c r="D393" s="69"/>
      <c r="E393" s="69"/>
      <c r="F393" s="69"/>
      <c r="G393" s="69"/>
      <c r="H393" s="69"/>
      <c r="I393" s="23" t="s">
        <v>359</v>
      </c>
      <c r="J393" s="66" t="s">
        <v>251</v>
      </c>
      <c r="K393" s="66"/>
      <c r="L393" s="66"/>
      <c r="M393" s="24" t="s">
        <v>29</v>
      </c>
      <c r="N393" s="66" t="s">
        <v>182</v>
      </c>
      <c r="O393" s="66"/>
      <c r="P393" s="66" t="s">
        <v>17</v>
      </c>
      <c r="Q393" s="66"/>
      <c r="R393" s="68">
        <f>R394</f>
        <v>53288.93</v>
      </c>
      <c r="S393" s="68"/>
      <c r="T393" s="26">
        <f>T394</f>
        <v>7686.45</v>
      </c>
      <c r="U393" s="25">
        <f t="shared" si="14"/>
        <v>-45602.48</v>
      </c>
      <c r="V393" s="27">
        <f t="shared" si="15"/>
        <v>0.14424102717018336</v>
      </c>
    </row>
    <row r="394" spans="1:22" ht="12.75" customHeight="1">
      <c r="A394" s="56" t="s">
        <v>226</v>
      </c>
      <c r="B394" s="56"/>
      <c r="C394" s="56"/>
      <c r="D394" s="56"/>
      <c r="E394" s="56"/>
      <c r="F394" s="56"/>
      <c r="G394" s="56"/>
      <c r="H394" s="56"/>
      <c r="I394" s="28" t="s">
        <v>359</v>
      </c>
      <c r="J394" s="57" t="s">
        <v>251</v>
      </c>
      <c r="K394" s="57"/>
      <c r="L394" s="57"/>
      <c r="M394" s="29" t="s">
        <v>29</v>
      </c>
      <c r="N394" s="57" t="s">
        <v>182</v>
      </c>
      <c r="O394" s="57"/>
      <c r="P394" s="57" t="s">
        <v>260</v>
      </c>
      <c r="Q394" s="57"/>
      <c r="R394" s="59">
        <v>53288.93</v>
      </c>
      <c r="S394" s="59"/>
      <c r="T394" s="31">
        <v>7686.45</v>
      </c>
      <c r="U394" s="30">
        <f t="shared" si="14"/>
        <v>-45602.48</v>
      </c>
      <c r="V394" s="32">
        <f t="shared" si="15"/>
        <v>0.14424102717018336</v>
      </c>
    </row>
    <row r="395" spans="1:22" ht="26.25" customHeight="1">
      <c r="A395" s="69" t="s">
        <v>312</v>
      </c>
      <c r="B395" s="69"/>
      <c r="C395" s="69"/>
      <c r="D395" s="69"/>
      <c r="E395" s="69"/>
      <c r="F395" s="69"/>
      <c r="G395" s="69"/>
      <c r="H395" s="69"/>
      <c r="I395" s="23" t="s">
        <v>359</v>
      </c>
      <c r="J395" s="66" t="s">
        <v>251</v>
      </c>
      <c r="K395" s="66"/>
      <c r="L395" s="66"/>
      <c r="M395" s="24" t="s">
        <v>29</v>
      </c>
      <c r="N395" s="66" t="s">
        <v>253</v>
      </c>
      <c r="O395" s="66"/>
      <c r="P395" s="66" t="s">
        <v>17</v>
      </c>
      <c r="Q395" s="66"/>
      <c r="R395" s="68">
        <f>R396</f>
        <v>3702900</v>
      </c>
      <c r="S395" s="68"/>
      <c r="T395" s="26">
        <f>T396</f>
        <v>3563450</v>
      </c>
      <c r="U395" s="25">
        <f t="shared" si="14"/>
        <v>-139450</v>
      </c>
      <c r="V395" s="27">
        <f t="shared" si="15"/>
        <v>0.9623403278511437</v>
      </c>
    </row>
    <row r="396" spans="1:22" ht="18" customHeight="1">
      <c r="A396" s="69" t="s">
        <v>262</v>
      </c>
      <c r="B396" s="69"/>
      <c r="C396" s="69"/>
      <c r="D396" s="69"/>
      <c r="E396" s="69"/>
      <c r="F396" s="69"/>
      <c r="G396" s="69"/>
      <c r="H396" s="69"/>
      <c r="I396" s="23" t="s">
        <v>359</v>
      </c>
      <c r="J396" s="66" t="s">
        <v>251</v>
      </c>
      <c r="K396" s="66"/>
      <c r="L396" s="66"/>
      <c r="M396" s="24" t="s">
        <v>29</v>
      </c>
      <c r="N396" s="66" t="s">
        <v>263</v>
      </c>
      <c r="O396" s="66"/>
      <c r="P396" s="66" t="s">
        <v>17</v>
      </c>
      <c r="Q396" s="66"/>
      <c r="R396" s="68">
        <f>R397</f>
        <v>3702900</v>
      </c>
      <c r="S396" s="68"/>
      <c r="T396" s="26">
        <f>T397</f>
        <v>3563450</v>
      </c>
      <c r="U396" s="25">
        <f t="shared" si="14"/>
        <v>-139450</v>
      </c>
      <c r="V396" s="27">
        <f t="shared" si="15"/>
        <v>0.9623403278511437</v>
      </c>
    </row>
    <row r="397" spans="1:22" ht="42" customHeight="1">
      <c r="A397" s="69" t="s">
        <v>229</v>
      </c>
      <c r="B397" s="69"/>
      <c r="C397" s="69"/>
      <c r="D397" s="69"/>
      <c r="E397" s="69"/>
      <c r="F397" s="69"/>
      <c r="G397" s="69"/>
      <c r="H397" s="69"/>
      <c r="I397" s="23" t="s">
        <v>359</v>
      </c>
      <c r="J397" s="66" t="s">
        <v>251</v>
      </c>
      <c r="K397" s="66"/>
      <c r="L397" s="66"/>
      <c r="M397" s="24" t="s">
        <v>29</v>
      </c>
      <c r="N397" s="66" t="s">
        <v>271</v>
      </c>
      <c r="O397" s="66"/>
      <c r="P397" s="66" t="s">
        <v>17</v>
      </c>
      <c r="Q397" s="66"/>
      <c r="R397" s="68">
        <f>R398+R400</f>
        <v>3702900</v>
      </c>
      <c r="S397" s="68"/>
      <c r="T397" s="26">
        <f>T398+T400</f>
        <v>3563450</v>
      </c>
      <c r="U397" s="25">
        <f t="shared" si="14"/>
        <v>-139450</v>
      </c>
      <c r="V397" s="27">
        <f t="shared" si="15"/>
        <v>0.9623403278511437</v>
      </c>
    </row>
    <row r="398" spans="1:22" ht="26.25" customHeight="1">
      <c r="A398" s="69" t="s">
        <v>232</v>
      </c>
      <c r="B398" s="69"/>
      <c r="C398" s="69"/>
      <c r="D398" s="69"/>
      <c r="E398" s="69"/>
      <c r="F398" s="69"/>
      <c r="G398" s="69"/>
      <c r="H398" s="69"/>
      <c r="I398" s="23" t="s">
        <v>359</v>
      </c>
      <c r="J398" s="66" t="s">
        <v>251</v>
      </c>
      <c r="K398" s="66"/>
      <c r="L398" s="66"/>
      <c r="M398" s="24" t="s">
        <v>29</v>
      </c>
      <c r="N398" s="66" t="s">
        <v>272</v>
      </c>
      <c r="O398" s="66"/>
      <c r="P398" s="66" t="s">
        <v>17</v>
      </c>
      <c r="Q398" s="66"/>
      <c r="R398" s="68">
        <f>R399</f>
        <v>1210100</v>
      </c>
      <c r="S398" s="68"/>
      <c r="T398" s="26">
        <f>T399</f>
        <v>1203950</v>
      </c>
      <c r="U398" s="25">
        <f t="shared" si="14"/>
        <v>-6150</v>
      </c>
      <c r="V398" s="27">
        <f t="shared" si="15"/>
        <v>0.9949177753904636</v>
      </c>
    </row>
    <row r="399" spans="1:22" ht="17.25" customHeight="1">
      <c r="A399" s="56" t="s">
        <v>126</v>
      </c>
      <c r="B399" s="56"/>
      <c r="C399" s="56"/>
      <c r="D399" s="56"/>
      <c r="E399" s="56"/>
      <c r="F399" s="56"/>
      <c r="G399" s="56"/>
      <c r="H399" s="56"/>
      <c r="I399" s="28" t="s">
        <v>359</v>
      </c>
      <c r="J399" s="57" t="s">
        <v>251</v>
      </c>
      <c r="K399" s="57"/>
      <c r="L399" s="57"/>
      <c r="M399" s="29" t="s">
        <v>29</v>
      </c>
      <c r="N399" s="57" t="s">
        <v>272</v>
      </c>
      <c r="O399" s="57"/>
      <c r="P399" s="57" t="s">
        <v>128</v>
      </c>
      <c r="Q399" s="57"/>
      <c r="R399" s="59">
        <v>1210100</v>
      </c>
      <c r="S399" s="59"/>
      <c r="T399" s="26">
        <v>1203950</v>
      </c>
      <c r="U399" s="30">
        <f t="shared" si="14"/>
        <v>-6150</v>
      </c>
      <c r="V399" s="32">
        <f t="shared" si="15"/>
        <v>0.9949177753904636</v>
      </c>
    </row>
    <row r="400" spans="1:22" ht="47.25" customHeight="1">
      <c r="A400" s="69" t="s">
        <v>273</v>
      </c>
      <c r="B400" s="69"/>
      <c r="C400" s="69"/>
      <c r="D400" s="69"/>
      <c r="E400" s="69"/>
      <c r="F400" s="69"/>
      <c r="G400" s="69"/>
      <c r="H400" s="69"/>
      <c r="I400" s="23" t="s">
        <v>359</v>
      </c>
      <c r="J400" s="66" t="s">
        <v>251</v>
      </c>
      <c r="K400" s="66"/>
      <c r="L400" s="66"/>
      <c r="M400" s="24" t="s">
        <v>29</v>
      </c>
      <c r="N400" s="66" t="s">
        <v>274</v>
      </c>
      <c r="O400" s="66"/>
      <c r="P400" s="66" t="s">
        <v>17</v>
      </c>
      <c r="Q400" s="66"/>
      <c r="R400" s="68">
        <f>R401+R402</f>
        <v>2492800</v>
      </c>
      <c r="S400" s="68"/>
      <c r="T400" s="26">
        <f>T401+T402</f>
        <v>2359500</v>
      </c>
      <c r="U400" s="25">
        <f t="shared" si="14"/>
        <v>-133300</v>
      </c>
      <c r="V400" s="27">
        <f t="shared" si="15"/>
        <v>0.9465259948652118</v>
      </c>
    </row>
    <row r="401" spans="1:22" ht="27" customHeight="1">
      <c r="A401" s="56" t="s">
        <v>24</v>
      </c>
      <c r="B401" s="56"/>
      <c r="C401" s="56"/>
      <c r="D401" s="56"/>
      <c r="E401" s="56"/>
      <c r="F401" s="56"/>
      <c r="G401" s="56"/>
      <c r="H401" s="56"/>
      <c r="I401" s="28" t="s">
        <v>359</v>
      </c>
      <c r="J401" s="57" t="s">
        <v>251</v>
      </c>
      <c r="K401" s="57"/>
      <c r="L401" s="57"/>
      <c r="M401" s="29" t="s">
        <v>29</v>
      </c>
      <c r="N401" s="57" t="s">
        <v>274</v>
      </c>
      <c r="O401" s="57"/>
      <c r="P401" s="57" t="s">
        <v>25</v>
      </c>
      <c r="Q401" s="57"/>
      <c r="R401" s="59">
        <v>72600</v>
      </c>
      <c r="S401" s="59"/>
      <c r="T401" s="31">
        <v>0</v>
      </c>
      <c r="U401" s="30">
        <f aca="true" t="shared" si="16" ref="U401:U471">T401-R401</f>
        <v>-72600</v>
      </c>
      <c r="V401" s="32">
        <f t="shared" si="15"/>
        <v>0</v>
      </c>
    </row>
    <row r="402" spans="1:22" ht="12.75" customHeight="1">
      <c r="A402" s="56" t="s">
        <v>126</v>
      </c>
      <c r="B402" s="56"/>
      <c r="C402" s="56"/>
      <c r="D402" s="56"/>
      <c r="E402" s="56"/>
      <c r="F402" s="56"/>
      <c r="G402" s="56"/>
      <c r="H402" s="56"/>
      <c r="I402" s="28" t="s">
        <v>359</v>
      </c>
      <c r="J402" s="57" t="s">
        <v>251</v>
      </c>
      <c r="K402" s="57"/>
      <c r="L402" s="57"/>
      <c r="M402" s="29" t="s">
        <v>29</v>
      </c>
      <c r="N402" s="57" t="s">
        <v>274</v>
      </c>
      <c r="O402" s="57"/>
      <c r="P402" s="57" t="s">
        <v>128</v>
      </c>
      <c r="Q402" s="57"/>
      <c r="R402" s="59">
        <v>2420200</v>
      </c>
      <c r="S402" s="59"/>
      <c r="T402" s="31">
        <v>2359500</v>
      </c>
      <c r="U402" s="30">
        <f t="shared" si="16"/>
        <v>-60700</v>
      </c>
      <c r="V402" s="32">
        <f t="shared" si="15"/>
        <v>0.9749194281464342</v>
      </c>
    </row>
    <row r="403" spans="1:22" ht="12.75" customHeight="1">
      <c r="A403" s="77" t="s">
        <v>235</v>
      </c>
      <c r="B403" s="77"/>
      <c r="C403" s="77"/>
      <c r="D403" s="77"/>
      <c r="E403" s="77"/>
      <c r="F403" s="77"/>
      <c r="G403" s="77"/>
      <c r="H403" s="77"/>
      <c r="I403" s="22" t="s">
        <v>359</v>
      </c>
      <c r="J403" s="61" t="s">
        <v>251</v>
      </c>
      <c r="K403" s="61"/>
      <c r="L403" s="61"/>
      <c r="M403" s="18" t="s">
        <v>50</v>
      </c>
      <c r="N403" s="61" t="s">
        <v>16</v>
      </c>
      <c r="O403" s="61"/>
      <c r="P403" s="61" t="s">
        <v>17</v>
      </c>
      <c r="Q403" s="61"/>
      <c r="R403" s="78">
        <f>R404</f>
        <v>1588400</v>
      </c>
      <c r="S403" s="78"/>
      <c r="T403" s="19">
        <f>T404</f>
        <v>747275.44</v>
      </c>
      <c r="U403" s="20">
        <f t="shared" si="16"/>
        <v>-841124.56</v>
      </c>
      <c r="V403" s="21">
        <f t="shared" si="15"/>
        <v>0.47045797028456304</v>
      </c>
    </row>
    <row r="404" spans="1:22" ht="30.75" customHeight="1">
      <c r="A404" s="69" t="s">
        <v>42</v>
      </c>
      <c r="B404" s="69"/>
      <c r="C404" s="69"/>
      <c r="D404" s="69"/>
      <c r="E404" s="69"/>
      <c r="F404" s="69"/>
      <c r="G404" s="69"/>
      <c r="H404" s="69"/>
      <c r="I404" s="23" t="s">
        <v>359</v>
      </c>
      <c r="J404" s="66" t="s">
        <v>251</v>
      </c>
      <c r="K404" s="66"/>
      <c r="L404" s="66"/>
      <c r="M404" s="24" t="s">
        <v>50</v>
      </c>
      <c r="N404" s="66">
        <v>1100000000</v>
      </c>
      <c r="O404" s="66"/>
      <c r="P404" s="66" t="s">
        <v>17</v>
      </c>
      <c r="Q404" s="66"/>
      <c r="R404" s="68">
        <f>R405</f>
        <v>1588400</v>
      </c>
      <c r="S404" s="68"/>
      <c r="T404" s="26">
        <f>T405</f>
        <v>747275.44</v>
      </c>
      <c r="U404" s="25">
        <f t="shared" si="16"/>
        <v>-841124.56</v>
      </c>
      <c r="V404" s="27">
        <f t="shared" si="15"/>
        <v>0.47045797028456304</v>
      </c>
    </row>
    <row r="405" spans="1:22" ht="25.5" customHeight="1">
      <c r="A405" s="69" t="s">
        <v>202</v>
      </c>
      <c r="B405" s="69"/>
      <c r="C405" s="69"/>
      <c r="D405" s="69"/>
      <c r="E405" s="69"/>
      <c r="F405" s="69"/>
      <c r="G405" s="69"/>
      <c r="H405" s="69"/>
      <c r="I405" s="23" t="s">
        <v>359</v>
      </c>
      <c r="J405" s="66" t="s">
        <v>251</v>
      </c>
      <c r="K405" s="66"/>
      <c r="L405" s="66"/>
      <c r="M405" s="24" t="s">
        <v>50</v>
      </c>
      <c r="N405" s="66">
        <v>1120000000</v>
      </c>
      <c r="O405" s="66"/>
      <c r="P405" s="66" t="s">
        <v>17</v>
      </c>
      <c r="Q405" s="66"/>
      <c r="R405" s="68">
        <f>R406</f>
        <v>1588400</v>
      </c>
      <c r="S405" s="68"/>
      <c r="T405" s="26">
        <f>T406</f>
        <v>747275.44</v>
      </c>
      <c r="U405" s="25">
        <f t="shared" si="16"/>
        <v>-841124.56</v>
      </c>
      <c r="V405" s="27">
        <f t="shared" si="15"/>
        <v>0.47045797028456304</v>
      </c>
    </row>
    <row r="406" spans="1:22" ht="28.5" customHeight="1">
      <c r="A406" s="69" t="s">
        <v>234</v>
      </c>
      <c r="B406" s="69"/>
      <c r="C406" s="69"/>
      <c r="D406" s="69"/>
      <c r="E406" s="69"/>
      <c r="F406" s="69"/>
      <c r="G406" s="69"/>
      <c r="H406" s="69"/>
      <c r="I406" s="23" t="s">
        <v>359</v>
      </c>
      <c r="J406" s="66" t="s">
        <v>251</v>
      </c>
      <c r="K406" s="66"/>
      <c r="L406" s="66"/>
      <c r="M406" s="24" t="s">
        <v>50</v>
      </c>
      <c r="N406" s="66">
        <v>1120042200</v>
      </c>
      <c r="O406" s="66"/>
      <c r="P406" s="66" t="s">
        <v>17</v>
      </c>
      <c r="Q406" s="66"/>
      <c r="R406" s="68">
        <f>R407+R408</f>
        <v>1588400</v>
      </c>
      <c r="S406" s="68"/>
      <c r="T406" s="26">
        <f>T407+T408</f>
        <v>747275.44</v>
      </c>
      <c r="U406" s="25">
        <f t="shared" si="16"/>
        <v>-841124.56</v>
      </c>
      <c r="V406" s="27">
        <f t="shared" si="15"/>
        <v>0.47045797028456304</v>
      </c>
    </row>
    <row r="407" spans="1:22" ht="17.25" customHeight="1">
      <c r="A407" s="56" t="s">
        <v>20</v>
      </c>
      <c r="B407" s="56"/>
      <c r="C407" s="56"/>
      <c r="D407" s="56"/>
      <c r="E407" s="56"/>
      <c r="F407" s="56"/>
      <c r="G407" s="56"/>
      <c r="H407" s="56"/>
      <c r="I407" s="28" t="s">
        <v>359</v>
      </c>
      <c r="J407" s="57" t="s">
        <v>251</v>
      </c>
      <c r="K407" s="57"/>
      <c r="L407" s="57"/>
      <c r="M407" s="29" t="s">
        <v>50</v>
      </c>
      <c r="N407" s="57">
        <v>1120042200</v>
      </c>
      <c r="O407" s="57"/>
      <c r="P407" s="57" t="s">
        <v>23</v>
      </c>
      <c r="Q407" s="57"/>
      <c r="R407" s="59">
        <v>1537722</v>
      </c>
      <c r="S407" s="59"/>
      <c r="T407" s="31">
        <v>716187.34</v>
      </c>
      <c r="U407" s="30">
        <f t="shared" si="16"/>
        <v>-821534.66</v>
      </c>
      <c r="V407" s="32">
        <f t="shared" si="15"/>
        <v>0.46574565493632786</v>
      </c>
    </row>
    <row r="408" spans="1:22" ht="28.5" customHeight="1">
      <c r="A408" s="56" t="s">
        <v>24</v>
      </c>
      <c r="B408" s="56"/>
      <c r="C408" s="56"/>
      <c r="D408" s="56"/>
      <c r="E408" s="56"/>
      <c r="F408" s="56"/>
      <c r="G408" s="56"/>
      <c r="H408" s="56"/>
      <c r="I408" s="28" t="s">
        <v>359</v>
      </c>
      <c r="J408" s="57" t="s">
        <v>251</v>
      </c>
      <c r="K408" s="57"/>
      <c r="L408" s="57"/>
      <c r="M408" s="29" t="s">
        <v>50</v>
      </c>
      <c r="N408" s="57">
        <v>1120042200</v>
      </c>
      <c r="O408" s="57"/>
      <c r="P408" s="57" t="s">
        <v>25</v>
      </c>
      <c r="Q408" s="57"/>
      <c r="R408" s="59">
        <v>50678</v>
      </c>
      <c r="S408" s="59"/>
      <c r="T408" s="31">
        <v>31088.1</v>
      </c>
      <c r="U408" s="30">
        <f t="shared" si="16"/>
        <v>-19589.9</v>
      </c>
      <c r="V408" s="32">
        <f t="shared" si="15"/>
        <v>0.6134437033821382</v>
      </c>
    </row>
    <row r="409" spans="1:22" ht="20.25" customHeight="1">
      <c r="A409" s="77" t="s">
        <v>241</v>
      </c>
      <c r="B409" s="77"/>
      <c r="C409" s="77"/>
      <c r="D409" s="77"/>
      <c r="E409" s="77"/>
      <c r="F409" s="77"/>
      <c r="G409" s="77"/>
      <c r="H409" s="77"/>
      <c r="I409" s="22" t="s">
        <v>359</v>
      </c>
      <c r="J409" s="61" t="s">
        <v>63</v>
      </c>
      <c r="K409" s="61"/>
      <c r="L409" s="61"/>
      <c r="M409" s="18" t="s">
        <v>15</v>
      </c>
      <c r="N409" s="61" t="s">
        <v>16</v>
      </c>
      <c r="O409" s="61"/>
      <c r="P409" s="61" t="s">
        <v>17</v>
      </c>
      <c r="Q409" s="61"/>
      <c r="R409" s="78">
        <f>R410+R417</f>
        <v>5184300</v>
      </c>
      <c r="S409" s="78"/>
      <c r="T409" s="19">
        <f>T410+T417</f>
        <v>92149.98</v>
      </c>
      <c r="U409" s="20">
        <f t="shared" si="16"/>
        <v>-5092150.02</v>
      </c>
      <c r="V409" s="21">
        <f t="shared" si="15"/>
        <v>0.017774816272206468</v>
      </c>
    </row>
    <row r="410" spans="1:22" ht="20.25" customHeight="1">
      <c r="A410" s="77" t="s">
        <v>379</v>
      </c>
      <c r="B410" s="77"/>
      <c r="C410" s="77"/>
      <c r="D410" s="77"/>
      <c r="E410" s="77"/>
      <c r="F410" s="77"/>
      <c r="G410" s="77"/>
      <c r="H410" s="77"/>
      <c r="I410" s="22" t="s">
        <v>359</v>
      </c>
      <c r="J410" s="61" t="s">
        <v>63</v>
      </c>
      <c r="K410" s="61"/>
      <c r="L410" s="61"/>
      <c r="M410" s="45" t="s">
        <v>77</v>
      </c>
      <c r="N410" s="61" t="s">
        <v>16</v>
      </c>
      <c r="O410" s="61"/>
      <c r="P410" s="61" t="s">
        <v>17</v>
      </c>
      <c r="Q410" s="61"/>
      <c r="R410" s="78">
        <f>R411+R422</f>
        <v>5000000</v>
      </c>
      <c r="S410" s="78"/>
      <c r="T410" s="19">
        <f>T411+T422</f>
        <v>0</v>
      </c>
      <c r="U410" s="20">
        <f t="shared" si="16"/>
        <v>-5000000</v>
      </c>
      <c r="V410" s="21">
        <f t="shared" si="15"/>
        <v>0</v>
      </c>
    </row>
    <row r="411" spans="1:22" ht="27" customHeight="1">
      <c r="A411" s="69" t="s">
        <v>314</v>
      </c>
      <c r="B411" s="69"/>
      <c r="C411" s="69"/>
      <c r="D411" s="69"/>
      <c r="E411" s="69"/>
      <c r="F411" s="69"/>
      <c r="G411" s="69"/>
      <c r="H411" s="69"/>
      <c r="I411" s="23" t="s">
        <v>359</v>
      </c>
      <c r="J411" s="66" t="s">
        <v>63</v>
      </c>
      <c r="K411" s="66"/>
      <c r="L411" s="66"/>
      <c r="M411" s="46" t="s">
        <v>77</v>
      </c>
      <c r="N411" s="66" t="s">
        <v>276</v>
      </c>
      <c r="O411" s="66"/>
      <c r="P411" s="66" t="s">
        <v>17</v>
      </c>
      <c r="Q411" s="66"/>
      <c r="R411" s="68">
        <f>R412</f>
        <v>5000000</v>
      </c>
      <c r="S411" s="68"/>
      <c r="T411" s="26">
        <f>T412</f>
        <v>0</v>
      </c>
      <c r="U411" s="25">
        <f t="shared" si="16"/>
        <v>-5000000</v>
      </c>
      <c r="V411" s="27">
        <f t="shared" si="15"/>
        <v>0</v>
      </c>
    </row>
    <row r="412" spans="1:22" ht="27.75" customHeight="1">
      <c r="A412" s="69" t="s">
        <v>242</v>
      </c>
      <c r="B412" s="69"/>
      <c r="C412" s="69"/>
      <c r="D412" s="69"/>
      <c r="E412" s="69"/>
      <c r="F412" s="69"/>
      <c r="G412" s="69"/>
      <c r="H412" s="69"/>
      <c r="I412" s="23" t="s">
        <v>359</v>
      </c>
      <c r="J412" s="66" t="s">
        <v>63</v>
      </c>
      <c r="K412" s="66"/>
      <c r="L412" s="66"/>
      <c r="M412" s="46" t="s">
        <v>77</v>
      </c>
      <c r="N412" s="66" t="s">
        <v>277</v>
      </c>
      <c r="O412" s="66"/>
      <c r="P412" s="66" t="s">
        <v>17</v>
      </c>
      <c r="Q412" s="66"/>
      <c r="R412" s="68">
        <f>R413+R415</f>
        <v>5000000</v>
      </c>
      <c r="S412" s="68"/>
      <c r="T412" s="26">
        <f>T413+T415</f>
        <v>0</v>
      </c>
      <c r="U412" s="25">
        <f t="shared" si="16"/>
        <v>-5000000</v>
      </c>
      <c r="V412" s="27">
        <f t="shared" si="15"/>
        <v>0</v>
      </c>
    </row>
    <row r="413" spans="1:24" ht="40.5" customHeight="1">
      <c r="A413" s="63" t="s">
        <v>352</v>
      </c>
      <c r="B413" s="64"/>
      <c r="C413" s="64"/>
      <c r="D413" s="64"/>
      <c r="E413" s="64"/>
      <c r="F413" s="64"/>
      <c r="G413" s="64"/>
      <c r="H413" s="65"/>
      <c r="I413" s="23" t="s">
        <v>359</v>
      </c>
      <c r="J413" s="66" t="s">
        <v>63</v>
      </c>
      <c r="K413" s="66"/>
      <c r="L413" s="66"/>
      <c r="M413" s="46" t="s">
        <v>77</v>
      </c>
      <c r="N413" s="67" t="s">
        <v>350</v>
      </c>
      <c r="O413" s="67"/>
      <c r="P413" s="66" t="s">
        <v>17</v>
      </c>
      <c r="Q413" s="66"/>
      <c r="R413" s="75">
        <f>R414</f>
        <v>5000000</v>
      </c>
      <c r="S413" s="76"/>
      <c r="T413" s="26">
        <f>T414</f>
        <v>0</v>
      </c>
      <c r="U413" s="25">
        <f t="shared" si="16"/>
        <v>-5000000</v>
      </c>
      <c r="V413" s="27">
        <f t="shared" si="15"/>
        <v>0</v>
      </c>
      <c r="X413" s="5" t="s">
        <v>295</v>
      </c>
    </row>
    <row r="414" spans="1:27" ht="12.75" customHeight="1">
      <c r="A414" s="56" t="s">
        <v>93</v>
      </c>
      <c r="B414" s="56"/>
      <c r="C414" s="56"/>
      <c r="D414" s="56"/>
      <c r="E414" s="56"/>
      <c r="F414" s="56"/>
      <c r="G414" s="56"/>
      <c r="H414" s="56"/>
      <c r="I414" s="28" t="s">
        <v>359</v>
      </c>
      <c r="J414" s="57" t="s">
        <v>63</v>
      </c>
      <c r="K414" s="57"/>
      <c r="L414" s="57"/>
      <c r="M414" s="47" t="s">
        <v>77</v>
      </c>
      <c r="N414" s="58" t="s">
        <v>350</v>
      </c>
      <c r="O414" s="58"/>
      <c r="P414" s="57">
        <v>520</v>
      </c>
      <c r="Q414" s="57"/>
      <c r="R414" s="73">
        <v>5000000</v>
      </c>
      <c r="S414" s="74"/>
      <c r="T414" s="30">
        <v>0</v>
      </c>
      <c r="U414" s="25">
        <f t="shared" si="16"/>
        <v>-5000000</v>
      </c>
      <c r="V414" s="27">
        <f t="shared" si="15"/>
        <v>0</v>
      </c>
      <c r="AA414" s="5" t="s">
        <v>295</v>
      </c>
    </row>
    <row r="415" spans="1:22" ht="42" customHeight="1">
      <c r="A415" s="63" t="s">
        <v>353</v>
      </c>
      <c r="B415" s="64"/>
      <c r="C415" s="64"/>
      <c r="D415" s="64"/>
      <c r="E415" s="64"/>
      <c r="F415" s="64"/>
      <c r="G415" s="64"/>
      <c r="H415" s="65"/>
      <c r="I415" s="23" t="s">
        <v>359</v>
      </c>
      <c r="J415" s="66" t="s">
        <v>63</v>
      </c>
      <c r="K415" s="66"/>
      <c r="L415" s="66"/>
      <c r="M415" s="39" t="s">
        <v>77</v>
      </c>
      <c r="N415" s="67" t="s">
        <v>351</v>
      </c>
      <c r="O415" s="67"/>
      <c r="P415" s="66" t="s">
        <v>17</v>
      </c>
      <c r="Q415" s="66"/>
      <c r="R415" s="75">
        <f>R416</f>
        <v>0</v>
      </c>
      <c r="S415" s="76"/>
      <c r="T415" s="26">
        <f>T416</f>
        <v>0</v>
      </c>
      <c r="U415" s="25">
        <f t="shared" si="16"/>
        <v>0</v>
      </c>
      <c r="V415" s="27" t="e">
        <f t="shared" si="15"/>
        <v>#DIV/0!</v>
      </c>
    </row>
    <row r="416" spans="1:22" ht="17.25" customHeight="1">
      <c r="A416" s="70" t="s">
        <v>93</v>
      </c>
      <c r="B416" s="71"/>
      <c r="C416" s="71"/>
      <c r="D416" s="71"/>
      <c r="E416" s="71"/>
      <c r="F416" s="71"/>
      <c r="G416" s="71"/>
      <c r="H416" s="72"/>
      <c r="I416" s="28" t="s">
        <v>359</v>
      </c>
      <c r="J416" s="57" t="s">
        <v>63</v>
      </c>
      <c r="K416" s="57"/>
      <c r="L416" s="57"/>
      <c r="M416" s="40" t="s">
        <v>77</v>
      </c>
      <c r="N416" s="58" t="s">
        <v>351</v>
      </c>
      <c r="O416" s="58"/>
      <c r="P416" s="57">
        <v>520</v>
      </c>
      <c r="Q416" s="57"/>
      <c r="R416" s="73">
        <v>0</v>
      </c>
      <c r="S416" s="74"/>
      <c r="T416" s="30">
        <v>0</v>
      </c>
      <c r="U416" s="25">
        <f t="shared" si="16"/>
        <v>0</v>
      </c>
      <c r="V416" s="27" t="e">
        <f t="shared" si="15"/>
        <v>#DIV/0!</v>
      </c>
    </row>
    <row r="417" spans="1:22" ht="17.25" customHeight="1">
      <c r="A417" s="77" t="s">
        <v>275</v>
      </c>
      <c r="B417" s="77"/>
      <c r="C417" s="77"/>
      <c r="D417" s="77"/>
      <c r="E417" s="77"/>
      <c r="F417" s="77"/>
      <c r="G417" s="77"/>
      <c r="H417" s="77"/>
      <c r="I417" s="22" t="s">
        <v>359</v>
      </c>
      <c r="J417" s="61" t="s">
        <v>63</v>
      </c>
      <c r="K417" s="61"/>
      <c r="L417" s="61"/>
      <c r="M417" s="18" t="s">
        <v>45</v>
      </c>
      <c r="N417" s="61" t="s">
        <v>16</v>
      </c>
      <c r="O417" s="61"/>
      <c r="P417" s="61" t="s">
        <v>17</v>
      </c>
      <c r="Q417" s="61"/>
      <c r="R417" s="79">
        <f>R418</f>
        <v>184300</v>
      </c>
      <c r="S417" s="80"/>
      <c r="T417" s="20">
        <f>T418</f>
        <v>92149.98</v>
      </c>
      <c r="U417" s="20">
        <f t="shared" si="16"/>
        <v>-92150.02</v>
      </c>
      <c r="V417" s="21">
        <f t="shared" si="15"/>
        <v>0.4999998914812805</v>
      </c>
    </row>
    <row r="418" spans="1:22" ht="27" customHeight="1">
      <c r="A418" s="69" t="s">
        <v>314</v>
      </c>
      <c r="B418" s="69"/>
      <c r="C418" s="69"/>
      <c r="D418" s="69"/>
      <c r="E418" s="69"/>
      <c r="F418" s="69"/>
      <c r="G418" s="69"/>
      <c r="H418" s="69"/>
      <c r="I418" s="23" t="s">
        <v>359</v>
      </c>
      <c r="J418" s="66" t="s">
        <v>63</v>
      </c>
      <c r="K418" s="66"/>
      <c r="L418" s="66"/>
      <c r="M418" s="24" t="s">
        <v>45</v>
      </c>
      <c r="N418" s="66" t="s">
        <v>276</v>
      </c>
      <c r="O418" s="66"/>
      <c r="P418" s="66" t="s">
        <v>17</v>
      </c>
      <c r="Q418" s="66"/>
      <c r="R418" s="75">
        <f>R419</f>
        <v>184300</v>
      </c>
      <c r="S418" s="76"/>
      <c r="T418" s="25">
        <f>T419</f>
        <v>92149.98</v>
      </c>
      <c r="U418" s="25">
        <f t="shared" si="16"/>
        <v>-92150.02</v>
      </c>
      <c r="V418" s="27">
        <f>T418/R418</f>
        <v>0.4999998914812805</v>
      </c>
    </row>
    <row r="419" spans="1:22" ht="24.75" customHeight="1">
      <c r="A419" s="69" t="s">
        <v>242</v>
      </c>
      <c r="B419" s="69"/>
      <c r="C419" s="69"/>
      <c r="D419" s="69"/>
      <c r="E419" s="69"/>
      <c r="F419" s="69"/>
      <c r="G419" s="69"/>
      <c r="H419" s="69"/>
      <c r="I419" s="23" t="s">
        <v>359</v>
      </c>
      <c r="J419" s="66" t="s">
        <v>63</v>
      </c>
      <c r="K419" s="66"/>
      <c r="L419" s="66"/>
      <c r="M419" s="24" t="s">
        <v>45</v>
      </c>
      <c r="N419" s="66" t="s">
        <v>277</v>
      </c>
      <c r="O419" s="66"/>
      <c r="P419" s="66" t="s">
        <v>17</v>
      </c>
      <c r="Q419" s="66"/>
      <c r="R419" s="75">
        <f>R420</f>
        <v>184300</v>
      </c>
      <c r="S419" s="76"/>
      <c r="T419" s="25">
        <f>T420</f>
        <v>92149.98</v>
      </c>
      <c r="U419" s="25">
        <f t="shared" si="16"/>
        <v>-92150.02</v>
      </c>
      <c r="V419" s="27">
        <f>T419/R419</f>
        <v>0.4999998914812805</v>
      </c>
    </row>
    <row r="420" spans="1:22" ht="17.25" customHeight="1">
      <c r="A420" s="69" t="s">
        <v>278</v>
      </c>
      <c r="B420" s="69"/>
      <c r="C420" s="69"/>
      <c r="D420" s="69"/>
      <c r="E420" s="69"/>
      <c r="F420" s="69"/>
      <c r="G420" s="69"/>
      <c r="H420" s="69"/>
      <c r="I420" s="23" t="s">
        <v>359</v>
      </c>
      <c r="J420" s="66" t="s">
        <v>63</v>
      </c>
      <c r="K420" s="66"/>
      <c r="L420" s="66"/>
      <c r="M420" s="24" t="s">
        <v>45</v>
      </c>
      <c r="N420" s="66" t="s">
        <v>279</v>
      </c>
      <c r="O420" s="66"/>
      <c r="P420" s="66" t="s">
        <v>17</v>
      </c>
      <c r="Q420" s="66"/>
      <c r="R420" s="68">
        <f>R421</f>
        <v>184300</v>
      </c>
      <c r="S420" s="68"/>
      <c r="T420" s="26">
        <f>T421</f>
        <v>92149.98</v>
      </c>
      <c r="U420" s="25">
        <f t="shared" si="16"/>
        <v>-92150.02</v>
      </c>
      <c r="V420" s="27">
        <f aca="true" t="shared" si="17" ref="V420:V471">T420/R420</f>
        <v>0.4999998914812805</v>
      </c>
    </row>
    <row r="421" spans="1:22" ht="12.75">
      <c r="A421" s="56" t="s">
        <v>306</v>
      </c>
      <c r="B421" s="56"/>
      <c r="C421" s="56"/>
      <c r="D421" s="56"/>
      <c r="E421" s="56"/>
      <c r="F421" s="56"/>
      <c r="G421" s="56"/>
      <c r="H421" s="56"/>
      <c r="I421" s="28" t="s">
        <v>359</v>
      </c>
      <c r="J421" s="57" t="s">
        <v>63</v>
      </c>
      <c r="K421" s="57"/>
      <c r="L421" s="57"/>
      <c r="M421" s="29" t="s">
        <v>45</v>
      </c>
      <c r="N421" s="57" t="s">
        <v>279</v>
      </c>
      <c r="O421" s="57"/>
      <c r="P421" s="57">
        <v>610</v>
      </c>
      <c r="Q421" s="57"/>
      <c r="R421" s="59">
        <v>184300</v>
      </c>
      <c r="S421" s="59"/>
      <c r="T421" s="31">
        <v>92149.98</v>
      </c>
      <c r="U421" s="30">
        <f t="shared" si="16"/>
        <v>-92150.02</v>
      </c>
      <c r="V421" s="32">
        <f t="shared" si="17"/>
        <v>0.4999998914812805</v>
      </c>
    </row>
    <row r="422" spans="1:22" ht="12.75">
      <c r="A422" s="69" t="s">
        <v>280</v>
      </c>
      <c r="B422" s="69"/>
      <c r="C422" s="69"/>
      <c r="D422" s="69"/>
      <c r="E422" s="69"/>
      <c r="F422" s="69"/>
      <c r="G422" s="69"/>
      <c r="H422" s="69"/>
      <c r="I422" s="23" t="s">
        <v>359</v>
      </c>
      <c r="J422" s="66" t="s">
        <v>63</v>
      </c>
      <c r="K422" s="66"/>
      <c r="L422" s="66"/>
      <c r="M422" s="24" t="s">
        <v>45</v>
      </c>
      <c r="N422" s="66" t="s">
        <v>281</v>
      </c>
      <c r="O422" s="66"/>
      <c r="P422" s="66" t="s">
        <v>17</v>
      </c>
      <c r="Q422" s="66"/>
      <c r="R422" s="68">
        <f>R423</f>
        <v>0</v>
      </c>
      <c r="S422" s="68"/>
      <c r="T422" s="26">
        <f>T423</f>
        <v>0</v>
      </c>
      <c r="U422" s="25">
        <f t="shared" si="16"/>
        <v>0</v>
      </c>
      <c r="V422" s="27">
        <v>0</v>
      </c>
    </row>
    <row r="423" spans="1:22" ht="12.75">
      <c r="A423" s="56" t="s">
        <v>36</v>
      </c>
      <c r="B423" s="56"/>
      <c r="C423" s="56"/>
      <c r="D423" s="56"/>
      <c r="E423" s="56"/>
      <c r="F423" s="56"/>
      <c r="G423" s="56"/>
      <c r="H423" s="56"/>
      <c r="I423" s="28" t="s">
        <v>359</v>
      </c>
      <c r="J423" s="57" t="s">
        <v>63</v>
      </c>
      <c r="K423" s="57"/>
      <c r="L423" s="57"/>
      <c r="M423" s="29" t="s">
        <v>45</v>
      </c>
      <c r="N423" s="57" t="s">
        <v>281</v>
      </c>
      <c r="O423" s="57"/>
      <c r="P423" s="57" t="s">
        <v>37</v>
      </c>
      <c r="Q423" s="57"/>
      <c r="R423" s="59">
        <v>0</v>
      </c>
      <c r="S423" s="59"/>
      <c r="T423" s="31">
        <v>0</v>
      </c>
      <c r="U423" s="30">
        <f t="shared" si="16"/>
        <v>0</v>
      </c>
      <c r="V423" s="32">
        <v>0</v>
      </c>
    </row>
    <row r="424" spans="1:22" ht="14.25">
      <c r="A424" s="77" t="s">
        <v>282</v>
      </c>
      <c r="B424" s="77"/>
      <c r="C424" s="77"/>
      <c r="D424" s="77"/>
      <c r="E424" s="77"/>
      <c r="F424" s="77"/>
      <c r="G424" s="77"/>
      <c r="H424" s="77"/>
      <c r="I424" s="22" t="s">
        <v>359</v>
      </c>
      <c r="J424" s="61" t="s">
        <v>67</v>
      </c>
      <c r="K424" s="61"/>
      <c r="L424" s="61"/>
      <c r="M424" s="18" t="s">
        <v>15</v>
      </c>
      <c r="N424" s="61" t="s">
        <v>16</v>
      </c>
      <c r="O424" s="61"/>
      <c r="P424" s="61" t="s">
        <v>17</v>
      </c>
      <c r="Q424" s="61"/>
      <c r="R424" s="78">
        <f>R425</f>
        <v>1244930</v>
      </c>
      <c r="S424" s="78"/>
      <c r="T424" s="19">
        <f>T425</f>
        <v>472277.58</v>
      </c>
      <c r="U424" s="20">
        <f t="shared" si="16"/>
        <v>-772652.4199999999</v>
      </c>
      <c r="V424" s="21">
        <f t="shared" si="17"/>
        <v>0.37936075120689516</v>
      </c>
    </row>
    <row r="425" spans="1:22" ht="14.25">
      <c r="A425" s="77" t="s">
        <v>245</v>
      </c>
      <c r="B425" s="77"/>
      <c r="C425" s="77"/>
      <c r="D425" s="77"/>
      <c r="E425" s="77"/>
      <c r="F425" s="77"/>
      <c r="G425" s="77"/>
      <c r="H425" s="77"/>
      <c r="I425" s="22" t="s">
        <v>359</v>
      </c>
      <c r="J425" s="61" t="s">
        <v>67</v>
      </c>
      <c r="K425" s="61"/>
      <c r="L425" s="61"/>
      <c r="M425" s="18" t="s">
        <v>14</v>
      </c>
      <c r="N425" s="61" t="s">
        <v>16</v>
      </c>
      <c r="O425" s="61"/>
      <c r="P425" s="61" t="s">
        <v>17</v>
      </c>
      <c r="Q425" s="61"/>
      <c r="R425" s="78">
        <f>R426</f>
        <v>1244930</v>
      </c>
      <c r="S425" s="78"/>
      <c r="T425" s="19">
        <f>T426</f>
        <v>472277.58</v>
      </c>
      <c r="U425" s="20">
        <f t="shared" si="16"/>
        <v>-772652.4199999999</v>
      </c>
      <c r="V425" s="21">
        <f t="shared" si="17"/>
        <v>0.37936075120689516</v>
      </c>
    </row>
    <row r="426" spans="1:22" ht="24" customHeight="1">
      <c r="A426" s="69" t="s">
        <v>42</v>
      </c>
      <c r="B426" s="69"/>
      <c r="C426" s="69"/>
      <c r="D426" s="69"/>
      <c r="E426" s="69"/>
      <c r="F426" s="69"/>
      <c r="G426" s="69"/>
      <c r="H426" s="69"/>
      <c r="I426" s="23" t="s">
        <v>359</v>
      </c>
      <c r="J426" s="66" t="s">
        <v>67</v>
      </c>
      <c r="K426" s="66"/>
      <c r="L426" s="66"/>
      <c r="M426" s="24" t="s">
        <v>14</v>
      </c>
      <c r="N426" s="66" t="s">
        <v>51</v>
      </c>
      <c r="O426" s="66"/>
      <c r="P426" s="66" t="s">
        <v>17</v>
      </c>
      <c r="Q426" s="66"/>
      <c r="R426" s="68">
        <f>R427</f>
        <v>1244930</v>
      </c>
      <c r="S426" s="68"/>
      <c r="T426" s="26">
        <f>T427</f>
        <v>472277.58</v>
      </c>
      <c r="U426" s="25">
        <f t="shared" si="16"/>
        <v>-772652.4199999999</v>
      </c>
      <c r="V426" s="27">
        <f t="shared" si="17"/>
        <v>0.37936075120689516</v>
      </c>
    </row>
    <row r="427" spans="1:22" ht="24" customHeight="1">
      <c r="A427" s="69" t="s">
        <v>247</v>
      </c>
      <c r="B427" s="69"/>
      <c r="C427" s="69"/>
      <c r="D427" s="69"/>
      <c r="E427" s="69"/>
      <c r="F427" s="69"/>
      <c r="G427" s="69"/>
      <c r="H427" s="69"/>
      <c r="I427" s="23" t="s">
        <v>359</v>
      </c>
      <c r="J427" s="66" t="s">
        <v>67</v>
      </c>
      <c r="K427" s="66"/>
      <c r="L427" s="66"/>
      <c r="M427" s="24" t="s">
        <v>14</v>
      </c>
      <c r="N427" s="66" t="s">
        <v>283</v>
      </c>
      <c r="O427" s="66"/>
      <c r="P427" s="66" t="s">
        <v>17</v>
      </c>
      <c r="Q427" s="66"/>
      <c r="R427" s="68">
        <f>R428</f>
        <v>1244930</v>
      </c>
      <c r="S427" s="68"/>
      <c r="T427" s="26">
        <f>T428</f>
        <v>472277.58</v>
      </c>
      <c r="U427" s="25">
        <f t="shared" si="16"/>
        <v>-772652.4199999999</v>
      </c>
      <c r="V427" s="27">
        <f t="shared" si="17"/>
        <v>0.37936075120689516</v>
      </c>
    </row>
    <row r="428" spans="1:22" ht="12.75">
      <c r="A428" s="69" t="s">
        <v>284</v>
      </c>
      <c r="B428" s="69"/>
      <c r="C428" s="69"/>
      <c r="D428" s="69"/>
      <c r="E428" s="69"/>
      <c r="F428" s="69"/>
      <c r="G428" s="69"/>
      <c r="H428" s="69"/>
      <c r="I428" s="23" t="s">
        <v>359</v>
      </c>
      <c r="J428" s="66" t="s">
        <v>67</v>
      </c>
      <c r="K428" s="66"/>
      <c r="L428" s="66"/>
      <c r="M428" s="24" t="s">
        <v>14</v>
      </c>
      <c r="N428" s="66" t="s">
        <v>285</v>
      </c>
      <c r="O428" s="66"/>
      <c r="P428" s="66" t="s">
        <v>17</v>
      </c>
      <c r="Q428" s="66"/>
      <c r="R428" s="68">
        <f>R429</f>
        <v>1244930</v>
      </c>
      <c r="S428" s="68"/>
      <c r="T428" s="26">
        <f>T429</f>
        <v>472277.58</v>
      </c>
      <c r="U428" s="25">
        <f t="shared" si="16"/>
        <v>-772652.4199999999</v>
      </c>
      <c r="V428" s="27">
        <f t="shared" si="17"/>
        <v>0.37936075120689516</v>
      </c>
    </row>
    <row r="429" spans="1:22" ht="12.75">
      <c r="A429" s="56" t="s">
        <v>249</v>
      </c>
      <c r="B429" s="56"/>
      <c r="C429" s="56"/>
      <c r="D429" s="56"/>
      <c r="E429" s="56"/>
      <c r="F429" s="56"/>
      <c r="G429" s="56"/>
      <c r="H429" s="56"/>
      <c r="I429" s="28" t="s">
        <v>359</v>
      </c>
      <c r="J429" s="57" t="s">
        <v>67</v>
      </c>
      <c r="K429" s="57"/>
      <c r="L429" s="57"/>
      <c r="M429" s="29" t="s">
        <v>14</v>
      </c>
      <c r="N429" s="57" t="s">
        <v>285</v>
      </c>
      <c r="O429" s="57"/>
      <c r="P429" s="57" t="s">
        <v>286</v>
      </c>
      <c r="Q429" s="57"/>
      <c r="R429" s="59">
        <v>1244930</v>
      </c>
      <c r="S429" s="59"/>
      <c r="T429" s="31">
        <v>472277.58</v>
      </c>
      <c r="U429" s="30">
        <f t="shared" si="16"/>
        <v>-772652.4199999999</v>
      </c>
      <c r="V429" s="32">
        <f t="shared" si="17"/>
        <v>0.37936075120689516</v>
      </c>
    </row>
    <row r="430" spans="1:22" ht="14.25">
      <c r="A430" s="77" t="s">
        <v>287</v>
      </c>
      <c r="B430" s="77"/>
      <c r="C430" s="77"/>
      <c r="D430" s="77"/>
      <c r="E430" s="77"/>
      <c r="F430" s="77"/>
      <c r="G430" s="77"/>
      <c r="H430" s="77"/>
      <c r="I430" s="22" t="s">
        <v>359</v>
      </c>
      <c r="J430" s="61" t="s">
        <v>85</v>
      </c>
      <c r="K430" s="61"/>
      <c r="L430" s="61"/>
      <c r="M430" s="18" t="s">
        <v>15</v>
      </c>
      <c r="N430" s="61" t="s">
        <v>16</v>
      </c>
      <c r="O430" s="61"/>
      <c r="P430" s="61" t="s">
        <v>17</v>
      </c>
      <c r="Q430" s="61"/>
      <c r="R430" s="78">
        <f>R431+R438</f>
        <v>46938418.5</v>
      </c>
      <c r="S430" s="78"/>
      <c r="T430" s="19">
        <f>T431+T438</f>
        <v>22847033.490000002</v>
      </c>
      <c r="U430" s="20">
        <f t="shared" si="16"/>
        <v>-24091385.009999998</v>
      </c>
      <c r="V430" s="21">
        <f t="shared" si="17"/>
        <v>0.486744850383061</v>
      </c>
    </row>
    <row r="431" spans="1:22" ht="27.75" customHeight="1">
      <c r="A431" s="77" t="s">
        <v>250</v>
      </c>
      <c r="B431" s="77"/>
      <c r="C431" s="77"/>
      <c r="D431" s="77"/>
      <c r="E431" s="77"/>
      <c r="F431" s="77"/>
      <c r="G431" s="77"/>
      <c r="H431" s="77"/>
      <c r="I431" s="22" t="s">
        <v>359</v>
      </c>
      <c r="J431" s="61" t="s">
        <v>85</v>
      </c>
      <c r="K431" s="61"/>
      <c r="L431" s="61"/>
      <c r="M431" s="18" t="s">
        <v>14</v>
      </c>
      <c r="N431" s="61" t="s">
        <v>16</v>
      </c>
      <c r="O431" s="61"/>
      <c r="P431" s="61" t="s">
        <v>17</v>
      </c>
      <c r="Q431" s="61"/>
      <c r="R431" s="78">
        <f>R432</f>
        <v>13222000</v>
      </c>
      <c r="S431" s="78"/>
      <c r="T431" s="19">
        <f>T432</f>
        <v>7994499.92</v>
      </c>
      <c r="U431" s="20">
        <f t="shared" si="16"/>
        <v>-5227500.08</v>
      </c>
      <c r="V431" s="21">
        <f t="shared" si="17"/>
        <v>0.6046362063227954</v>
      </c>
    </row>
    <row r="432" spans="1:22" ht="24" customHeight="1">
      <c r="A432" s="69" t="s">
        <v>42</v>
      </c>
      <c r="B432" s="69"/>
      <c r="C432" s="69"/>
      <c r="D432" s="69"/>
      <c r="E432" s="69"/>
      <c r="F432" s="69"/>
      <c r="G432" s="69"/>
      <c r="H432" s="69"/>
      <c r="I432" s="23" t="s">
        <v>359</v>
      </c>
      <c r="J432" s="66" t="s">
        <v>85</v>
      </c>
      <c r="K432" s="66"/>
      <c r="L432" s="66"/>
      <c r="M432" s="24" t="s">
        <v>14</v>
      </c>
      <c r="N432" s="66" t="s">
        <v>51</v>
      </c>
      <c r="O432" s="66"/>
      <c r="P432" s="66" t="s">
        <v>17</v>
      </c>
      <c r="Q432" s="66"/>
      <c r="R432" s="68">
        <f>R433</f>
        <v>13222000</v>
      </c>
      <c r="S432" s="68"/>
      <c r="T432" s="26">
        <f>T433</f>
        <v>7994499.92</v>
      </c>
      <c r="U432" s="25">
        <f t="shared" si="16"/>
        <v>-5227500.08</v>
      </c>
      <c r="V432" s="27">
        <f t="shared" si="17"/>
        <v>0.6046362063227954</v>
      </c>
    </row>
    <row r="433" spans="1:22" ht="24" customHeight="1">
      <c r="A433" s="69" t="s">
        <v>202</v>
      </c>
      <c r="B433" s="69"/>
      <c r="C433" s="69"/>
      <c r="D433" s="69"/>
      <c r="E433" s="69"/>
      <c r="F433" s="69"/>
      <c r="G433" s="69"/>
      <c r="H433" s="69"/>
      <c r="I433" s="23" t="s">
        <v>359</v>
      </c>
      <c r="J433" s="66" t="s">
        <v>85</v>
      </c>
      <c r="K433" s="66"/>
      <c r="L433" s="66"/>
      <c r="M433" s="24" t="s">
        <v>14</v>
      </c>
      <c r="N433" s="66" t="s">
        <v>203</v>
      </c>
      <c r="O433" s="66"/>
      <c r="P433" s="66" t="s">
        <v>17</v>
      </c>
      <c r="Q433" s="66"/>
      <c r="R433" s="68">
        <f>R434+R436</f>
        <v>13222000</v>
      </c>
      <c r="S433" s="68"/>
      <c r="T433" s="26">
        <f>T434+T436</f>
        <v>7994499.92</v>
      </c>
      <c r="U433" s="25">
        <f t="shared" si="16"/>
        <v>-5227500.08</v>
      </c>
      <c r="V433" s="27">
        <f t="shared" si="17"/>
        <v>0.6046362063227954</v>
      </c>
    </row>
    <row r="434" spans="1:22" ht="27" customHeight="1">
      <c r="A434" s="69" t="s">
        <v>252</v>
      </c>
      <c r="B434" s="69"/>
      <c r="C434" s="69"/>
      <c r="D434" s="69"/>
      <c r="E434" s="69"/>
      <c r="F434" s="69"/>
      <c r="G434" s="69"/>
      <c r="H434" s="69"/>
      <c r="I434" s="23" t="s">
        <v>359</v>
      </c>
      <c r="J434" s="66" t="s">
        <v>85</v>
      </c>
      <c r="K434" s="66"/>
      <c r="L434" s="66"/>
      <c r="M434" s="24" t="s">
        <v>14</v>
      </c>
      <c r="N434" s="66" t="s">
        <v>288</v>
      </c>
      <c r="O434" s="66"/>
      <c r="P434" s="66" t="s">
        <v>17</v>
      </c>
      <c r="Q434" s="66"/>
      <c r="R434" s="68">
        <f>R435</f>
        <v>2722000</v>
      </c>
      <c r="S434" s="68"/>
      <c r="T434" s="26">
        <f>T435</f>
        <v>1362000</v>
      </c>
      <c r="U434" s="25">
        <f t="shared" si="16"/>
        <v>-1360000</v>
      </c>
      <c r="V434" s="27">
        <f t="shared" si="17"/>
        <v>0.5003673769287289</v>
      </c>
    </row>
    <row r="435" spans="1:22" ht="12.75">
      <c r="A435" s="56" t="s">
        <v>254</v>
      </c>
      <c r="B435" s="56"/>
      <c r="C435" s="56"/>
      <c r="D435" s="56"/>
      <c r="E435" s="56"/>
      <c r="F435" s="56"/>
      <c r="G435" s="56"/>
      <c r="H435" s="56"/>
      <c r="I435" s="28" t="s">
        <v>359</v>
      </c>
      <c r="J435" s="57" t="s">
        <v>85</v>
      </c>
      <c r="K435" s="57"/>
      <c r="L435" s="57"/>
      <c r="M435" s="29" t="s">
        <v>14</v>
      </c>
      <c r="N435" s="57" t="s">
        <v>288</v>
      </c>
      <c r="O435" s="57"/>
      <c r="P435" s="57" t="s">
        <v>289</v>
      </c>
      <c r="Q435" s="57"/>
      <c r="R435" s="59">
        <v>2722000</v>
      </c>
      <c r="S435" s="59"/>
      <c r="T435" s="31">
        <v>1362000</v>
      </c>
      <c r="U435" s="30">
        <f t="shared" si="16"/>
        <v>-1360000</v>
      </c>
      <c r="V435" s="32">
        <f t="shared" si="17"/>
        <v>0.5003673769287289</v>
      </c>
    </row>
    <row r="436" spans="1:22" ht="12.75">
      <c r="A436" s="69" t="s">
        <v>257</v>
      </c>
      <c r="B436" s="69"/>
      <c r="C436" s="69"/>
      <c r="D436" s="69"/>
      <c r="E436" s="69"/>
      <c r="F436" s="69"/>
      <c r="G436" s="69"/>
      <c r="H436" s="69"/>
      <c r="I436" s="23" t="s">
        <v>359</v>
      </c>
      <c r="J436" s="66" t="s">
        <v>85</v>
      </c>
      <c r="K436" s="66"/>
      <c r="L436" s="66"/>
      <c r="M436" s="24" t="s">
        <v>14</v>
      </c>
      <c r="N436" s="66" t="s">
        <v>290</v>
      </c>
      <c r="O436" s="66"/>
      <c r="P436" s="66" t="s">
        <v>17</v>
      </c>
      <c r="Q436" s="66"/>
      <c r="R436" s="68">
        <f>R437</f>
        <v>10500000</v>
      </c>
      <c r="S436" s="68"/>
      <c r="T436" s="26">
        <f>T437</f>
        <v>6632499.92</v>
      </c>
      <c r="U436" s="25">
        <f t="shared" si="16"/>
        <v>-3867500.08</v>
      </c>
      <c r="V436" s="27">
        <f t="shared" si="17"/>
        <v>0.6316666590476191</v>
      </c>
    </row>
    <row r="437" spans="1:22" ht="12.75">
      <c r="A437" s="56" t="s">
        <v>254</v>
      </c>
      <c r="B437" s="56"/>
      <c r="C437" s="56"/>
      <c r="D437" s="56"/>
      <c r="E437" s="56"/>
      <c r="F437" s="56"/>
      <c r="G437" s="56"/>
      <c r="H437" s="56"/>
      <c r="I437" s="28" t="s">
        <v>359</v>
      </c>
      <c r="J437" s="57" t="s">
        <v>85</v>
      </c>
      <c r="K437" s="57"/>
      <c r="L437" s="57"/>
      <c r="M437" s="29" t="s">
        <v>14</v>
      </c>
      <c r="N437" s="57" t="s">
        <v>290</v>
      </c>
      <c r="O437" s="57"/>
      <c r="P437" s="57" t="s">
        <v>289</v>
      </c>
      <c r="Q437" s="57"/>
      <c r="R437" s="59">
        <v>10500000</v>
      </c>
      <c r="S437" s="59"/>
      <c r="T437" s="31">
        <v>6632499.92</v>
      </c>
      <c r="U437" s="30">
        <f t="shared" si="16"/>
        <v>-3867500.08</v>
      </c>
      <c r="V437" s="32">
        <f t="shared" si="17"/>
        <v>0.6316666590476191</v>
      </c>
    </row>
    <row r="438" spans="1:22" ht="19.5" customHeight="1">
      <c r="A438" s="77" t="s">
        <v>291</v>
      </c>
      <c r="B438" s="77"/>
      <c r="C438" s="77"/>
      <c r="D438" s="77"/>
      <c r="E438" s="77"/>
      <c r="F438" s="77"/>
      <c r="G438" s="77"/>
      <c r="H438" s="77"/>
      <c r="I438" s="22" t="s">
        <v>359</v>
      </c>
      <c r="J438" s="61" t="s">
        <v>85</v>
      </c>
      <c r="K438" s="61"/>
      <c r="L438" s="61"/>
      <c r="M438" s="18" t="s">
        <v>19</v>
      </c>
      <c r="N438" s="61" t="s">
        <v>16</v>
      </c>
      <c r="O438" s="61"/>
      <c r="P438" s="61" t="s">
        <v>17</v>
      </c>
      <c r="Q438" s="61"/>
      <c r="R438" s="78">
        <f>R439+R449+R443+R458+R467+R469</f>
        <v>33716418.5</v>
      </c>
      <c r="S438" s="78"/>
      <c r="T438" s="19">
        <f>T439+T449+T443+T458+T467+T469</f>
        <v>14852533.57</v>
      </c>
      <c r="U438" s="20">
        <f t="shared" si="16"/>
        <v>-18863884.93</v>
      </c>
      <c r="V438" s="21">
        <f t="shared" si="17"/>
        <v>0.4405133828197085</v>
      </c>
    </row>
    <row r="439" spans="1:22" ht="25.5" customHeight="1">
      <c r="A439" s="69" t="s">
        <v>313</v>
      </c>
      <c r="B439" s="69"/>
      <c r="C439" s="69"/>
      <c r="D439" s="69"/>
      <c r="E439" s="69"/>
      <c r="F439" s="69"/>
      <c r="G439" s="69"/>
      <c r="H439" s="69"/>
      <c r="I439" s="23" t="s">
        <v>359</v>
      </c>
      <c r="J439" s="66" t="s">
        <v>85</v>
      </c>
      <c r="K439" s="66"/>
      <c r="L439" s="66"/>
      <c r="M439" s="24" t="s">
        <v>19</v>
      </c>
      <c r="N439" s="66" t="s">
        <v>121</v>
      </c>
      <c r="O439" s="66"/>
      <c r="P439" s="66" t="s">
        <v>17</v>
      </c>
      <c r="Q439" s="66"/>
      <c r="R439" s="68">
        <f>R440</f>
        <v>1628829.39</v>
      </c>
      <c r="S439" s="68"/>
      <c r="T439" s="26">
        <f>T440</f>
        <v>720618.77</v>
      </c>
      <c r="U439" s="25">
        <f t="shared" si="16"/>
        <v>-908210.6199999999</v>
      </c>
      <c r="V439" s="27">
        <f t="shared" si="17"/>
        <v>0.44241513225642376</v>
      </c>
    </row>
    <row r="440" spans="1:22" ht="28.5" customHeight="1">
      <c r="A440" s="69" t="s">
        <v>138</v>
      </c>
      <c r="B440" s="69"/>
      <c r="C440" s="69"/>
      <c r="D440" s="69"/>
      <c r="E440" s="69"/>
      <c r="F440" s="69"/>
      <c r="G440" s="69"/>
      <c r="H440" s="69"/>
      <c r="I440" s="23" t="s">
        <v>359</v>
      </c>
      <c r="J440" s="66" t="s">
        <v>85</v>
      </c>
      <c r="K440" s="66"/>
      <c r="L440" s="66"/>
      <c r="M440" s="24" t="s">
        <v>19</v>
      </c>
      <c r="N440" s="66" t="s">
        <v>139</v>
      </c>
      <c r="O440" s="66"/>
      <c r="P440" s="66" t="s">
        <v>17</v>
      </c>
      <c r="Q440" s="66"/>
      <c r="R440" s="68">
        <f>R441</f>
        <v>1628829.39</v>
      </c>
      <c r="S440" s="68"/>
      <c r="T440" s="26">
        <f>T441</f>
        <v>720618.77</v>
      </c>
      <c r="U440" s="25">
        <f t="shared" si="16"/>
        <v>-908210.6199999999</v>
      </c>
      <c r="V440" s="27">
        <f t="shared" si="17"/>
        <v>0.44241513225642376</v>
      </c>
    </row>
    <row r="441" spans="1:22" ht="12.75">
      <c r="A441" s="69" t="s">
        <v>114</v>
      </c>
      <c r="B441" s="69"/>
      <c r="C441" s="69"/>
      <c r="D441" s="69"/>
      <c r="E441" s="69"/>
      <c r="F441" s="69"/>
      <c r="G441" s="69"/>
      <c r="H441" s="69"/>
      <c r="I441" s="23" t="s">
        <v>359</v>
      </c>
      <c r="J441" s="66" t="s">
        <v>85</v>
      </c>
      <c r="K441" s="66"/>
      <c r="L441" s="66"/>
      <c r="M441" s="24" t="s">
        <v>19</v>
      </c>
      <c r="N441" s="66" t="s">
        <v>140</v>
      </c>
      <c r="O441" s="66"/>
      <c r="P441" s="66" t="s">
        <v>17</v>
      </c>
      <c r="Q441" s="66"/>
      <c r="R441" s="68">
        <f>R442</f>
        <v>1628829.39</v>
      </c>
      <c r="S441" s="68"/>
      <c r="T441" s="26">
        <f>T442</f>
        <v>720618.77</v>
      </c>
      <c r="U441" s="25">
        <f t="shared" si="16"/>
        <v>-908210.6199999999</v>
      </c>
      <c r="V441" s="27">
        <f t="shared" si="17"/>
        <v>0.44241513225642376</v>
      </c>
    </row>
    <row r="442" spans="1:22" ht="12.75">
      <c r="A442" s="69" t="s">
        <v>81</v>
      </c>
      <c r="B442" s="69"/>
      <c r="C442" s="69"/>
      <c r="D442" s="69"/>
      <c r="E442" s="69"/>
      <c r="F442" s="69"/>
      <c r="G442" s="69"/>
      <c r="H442" s="69"/>
      <c r="I442" s="28" t="s">
        <v>359</v>
      </c>
      <c r="J442" s="57" t="s">
        <v>85</v>
      </c>
      <c r="K442" s="57"/>
      <c r="L442" s="57"/>
      <c r="M442" s="29" t="s">
        <v>19</v>
      </c>
      <c r="N442" s="57" t="s">
        <v>140</v>
      </c>
      <c r="O442" s="57"/>
      <c r="P442" s="57" t="s">
        <v>108</v>
      </c>
      <c r="Q442" s="57"/>
      <c r="R442" s="59">
        <v>1628829.39</v>
      </c>
      <c r="S442" s="59"/>
      <c r="T442" s="31">
        <v>720618.77</v>
      </c>
      <c r="U442" s="30">
        <f t="shared" si="16"/>
        <v>-908210.6199999999</v>
      </c>
      <c r="V442" s="32">
        <f t="shared" si="17"/>
        <v>0.44241513225642376</v>
      </c>
    </row>
    <row r="443" spans="1:22" ht="27" customHeight="1">
      <c r="A443" s="63" t="s">
        <v>317</v>
      </c>
      <c r="B443" s="64"/>
      <c r="C443" s="64"/>
      <c r="D443" s="64"/>
      <c r="E443" s="64"/>
      <c r="F443" s="64"/>
      <c r="G443" s="64"/>
      <c r="H443" s="65"/>
      <c r="I443" s="23" t="s">
        <v>359</v>
      </c>
      <c r="J443" s="66" t="s">
        <v>85</v>
      </c>
      <c r="K443" s="66"/>
      <c r="L443" s="66"/>
      <c r="M443" s="24" t="s">
        <v>19</v>
      </c>
      <c r="N443" s="67" t="s">
        <v>237</v>
      </c>
      <c r="O443" s="67"/>
      <c r="P443" s="66" t="s">
        <v>17</v>
      </c>
      <c r="Q443" s="66"/>
      <c r="R443" s="75">
        <f>R444</f>
        <v>8340700</v>
      </c>
      <c r="S443" s="76"/>
      <c r="T443" s="25">
        <f>T444</f>
        <v>5225674.8</v>
      </c>
      <c r="U443" s="25">
        <f t="shared" si="16"/>
        <v>-3115025.2</v>
      </c>
      <c r="V443" s="27">
        <f t="shared" si="17"/>
        <v>0.6265271260205978</v>
      </c>
    </row>
    <row r="444" spans="1:22" ht="12.75">
      <c r="A444" s="63" t="s">
        <v>238</v>
      </c>
      <c r="B444" s="64"/>
      <c r="C444" s="64"/>
      <c r="D444" s="64"/>
      <c r="E444" s="64"/>
      <c r="F444" s="64"/>
      <c r="G444" s="64"/>
      <c r="H444" s="65"/>
      <c r="I444" s="23" t="s">
        <v>359</v>
      </c>
      <c r="J444" s="66" t="s">
        <v>85</v>
      </c>
      <c r="K444" s="66"/>
      <c r="L444" s="66"/>
      <c r="M444" s="24" t="s">
        <v>19</v>
      </c>
      <c r="N444" s="67" t="s">
        <v>239</v>
      </c>
      <c r="O444" s="67"/>
      <c r="P444" s="66" t="s">
        <v>17</v>
      </c>
      <c r="Q444" s="66"/>
      <c r="R444" s="75">
        <f>R445+R447</f>
        <v>8340700</v>
      </c>
      <c r="S444" s="76"/>
      <c r="T444" s="25">
        <f>T445+T447</f>
        <v>5225674.8</v>
      </c>
      <c r="U444" s="25">
        <f t="shared" si="16"/>
        <v>-3115025.2</v>
      </c>
      <c r="V444" s="27">
        <f t="shared" si="17"/>
        <v>0.6265271260205978</v>
      </c>
    </row>
    <row r="445" spans="1:22" ht="18.75" customHeight="1">
      <c r="A445" s="63" t="s">
        <v>356</v>
      </c>
      <c r="B445" s="64"/>
      <c r="C445" s="64"/>
      <c r="D445" s="64"/>
      <c r="E445" s="64"/>
      <c r="F445" s="64"/>
      <c r="G445" s="64"/>
      <c r="H445" s="65"/>
      <c r="I445" s="23" t="s">
        <v>359</v>
      </c>
      <c r="J445" s="66" t="s">
        <v>85</v>
      </c>
      <c r="K445" s="66"/>
      <c r="L445" s="66"/>
      <c r="M445" s="24" t="s">
        <v>19</v>
      </c>
      <c r="N445" s="67" t="s">
        <v>354</v>
      </c>
      <c r="O445" s="67"/>
      <c r="P445" s="66" t="s">
        <v>17</v>
      </c>
      <c r="Q445" s="66"/>
      <c r="R445" s="75">
        <f>R446</f>
        <v>5981008</v>
      </c>
      <c r="S445" s="76"/>
      <c r="T445" s="25">
        <f>T446</f>
        <v>2865982.8</v>
      </c>
      <c r="U445" s="25">
        <f t="shared" si="16"/>
        <v>-3115025.2</v>
      </c>
      <c r="V445" s="27">
        <f t="shared" si="17"/>
        <v>0.47918056621893834</v>
      </c>
    </row>
    <row r="446" spans="1:22" ht="12.75">
      <c r="A446" s="70" t="s">
        <v>81</v>
      </c>
      <c r="B446" s="71"/>
      <c r="C446" s="71"/>
      <c r="D446" s="71"/>
      <c r="E446" s="71"/>
      <c r="F446" s="71"/>
      <c r="G446" s="71"/>
      <c r="H446" s="72"/>
      <c r="I446" s="28" t="s">
        <v>359</v>
      </c>
      <c r="J446" s="57" t="s">
        <v>85</v>
      </c>
      <c r="K446" s="57"/>
      <c r="L446" s="57"/>
      <c r="M446" s="29" t="s">
        <v>19</v>
      </c>
      <c r="N446" s="58" t="s">
        <v>354</v>
      </c>
      <c r="O446" s="58"/>
      <c r="P446" s="57">
        <v>540</v>
      </c>
      <c r="Q446" s="57"/>
      <c r="R446" s="73">
        <v>5981008</v>
      </c>
      <c r="S446" s="74"/>
      <c r="T446" s="31">
        <v>2865982.8</v>
      </c>
      <c r="U446" s="30">
        <f t="shared" si="16"/>
        <v>-3115025.2</v>
      </c>
      <c r="V446" s="32">
        <f t="shared" si="17"/>
        <v>0.47918056621893834</v>
      </c>
    </row>
    <row r="447" spans="1:29" ht="25.5" customHeight="1">
      <c r="A447" s="63" t="s">
        <v>357</v>
      </c>
      <c r="B447" s="64"/>
      <c r="C447" s="64"/>
      <c r="D447" s="64"/>
      <c r="E447" s="64"/>
      <c r="F447" s="64"/>
      <c r="G447" s="64"/>
      <c r="H447" s="65"/>
      <c r="I447" s="23" t="s">
        <v>359</v>
      </c>
      <c r="J447" s="66" t="s">
        <v>85</v>
      </c>
      <c r="K447" s="66"/>
      <c r="L447" s="66"/>
      <c r="M447" s="24" t="s">
        <v>19</v>
      </c>
      <c r="N447" s="67" t="s">
        <v>355</v>
      </c>
      <c r="O447" s="67"/>
      <c r="P447" s="66" t="s">
        <v>17</v>
      </c>
      <c r="Q447" s="66"/>
      <c r="R447" s="75">
        <f>R448</f>
        <v>2359692</v>
      </c>
      <c r="S447" s="76"/>
      <c r="T447" s="25">
        <f>T448</f>
        <v>2359692</v>
      </c>
      <c r="U447" s="25">
        <f t="shared" si="16"/>
        <v>0</v>
      </c>
      <c r="V447" s="27">
        <f t="shared" si="17"/>
        <v>1</v>
      </c>
      <c r="AC447" s="5" t="s">
        <v>295</v>
      </c>
    </row>
    <row r="448" spans="1:22" ht="12.75">
      <c r="A448" s="70" t="s">
        <v>81</v>
      </c>
      <c r="B448" s="71"/>
      <c r="C448" s="71"/>
      <c r="D448" s="71"/>
      <c r="E448" s="71"/>
      <c r="F448" s="71"/>
      <c r="G448" s="71"/>
      <c r="H448" s="72"/>
      <c r="I448" s="28" t="s">
        <v>359</v>
      </c>
      <c r="J448" s="57" t="s">
        <v>85</v>
      </c>
      <c r="K448" s="57"/>
      <c r="L448" s="57"/>
      <c r="M448" s="29" t="s">
        <v>19</v>
      </c>
      <c r="N448" s="58" t="s">
        <v>355</v>
      </c>
      <c r="O448" s="58"/>
      <c r="P448" s="57">
        <v>540</v>
      </c>
      <c r="Q448" s="57"/>
      <c r="R448" s="73">
        <v>2359692</v>
      </c>
      <c r="S448" s="74"/>
      <c r="T448" s="31">
        <v>2359692</v>
      </c>
      <c r="U448" s="30">
        <f t="shared" si="16"/>
        <v>0</v>
      </c>
      <c r="V448" s="32">
        <f t="shared" si="17"/>
        <v>1</v>
      </c>
    </row>
    <row r="449" spans="1:22" ht="28.5" customHeight="1">
      <c r="A449" s="69" t="s">
        <v>308</v>
      </c>
      <c r="B449" s="69"/>
      <c r="C449" s="69"/>
      <c r="D449" s="69"/>
      <c r="E449" s="69"/>
      <c r="F449" s="69"/>
      <c r="G449" s="69"/>
      <c r="H449" s="69"/>
      <c r="I449" s="23" t="s">
        <v>359</v>
      </c>
      <c r="J449" s="66" t="s">
        <v>85</v>
      </c>
      <c r="K449" s="66"/>
      <c r="L449" s="66"/>
      <c r="M449" s="24" t="s">
        <v>19</v>
      </c>
      <c r="N449" s="66" t="s">
        <v>100</v>
      </c>
      <c r="O449" s="66"/>
      <c r="P449" s="66" t="s">
        <v>17</v>
      </c>
      <c r="Q449" s="66"/>
      <c r="R449" s="68">
        <f>R450+R453</f>
        <v>7340649.11</v>
      </c>
      <c r="S449" s="68"/>
      <c r="T449" s="26">
        <f>T450+T453</f>
        <v>0</v>
      </c>
      <c r="U449" s="25">
        <f t="shared" si="16"/>
        <v>-7340649.11</v>
      </c>
      <c r="V449" s="27">
        <f t="shared" si="17"/>
        <v>0</v>
      </c>
    </row>
    <row r="450" spans="1:22" ht="12.75">
      <c r="A450" s="69" t="s">
        <v>78</v>
      </c>
      <c r="B450" s="69"/>
      <c r="C450" s="69"/>
      <c r="D450" s="69"/>
      <c r="E450" s="69"/>
      <c r="F450" s="69"/>
      <c r="G450" s="69"/>
      <c r="H450" s="69"/>
      <c r="I450" s="23" t="s">
        <v>359</v>
      </c>
      <c r="J450" s="66" t="s">
        <v>85</v>
      </c>
      <c r="K450" s="66"/>
      <c r="L450" s="66"/>
      <c r="M450" s="24" t="s">
        <v>19</v>
      </c>
      <c r="N450" s="66" t="s">
        <v>198</v>
      </c>
      <c r="O450" s="66"/>
      <c r="P450" s="66" t="s">
        <v>17</v>
      </c>
      <c r="Q450" s="66"/>
      <c r="R450" s="68">
        <f>R451</f>
        <v>150000</v>
      </c>
      <c r="S450" s="68"/>
      <c r="T450" s="26">
        <f>T451</f>
        <v>0</v>
      </c>
      <c r="U450" s="25">
        <f t="shared" si="16"/>
        <v>-150000</v>
      </c>
      <c r="V450" s="27">
        <f t="shared" si="17"/>
        <v>0</v>
      </c>
    </row>
    <row r="451" spans="1:22" ht="21.75" customHeight="1">
      <c r="A451" s="69" t="s">
        <v>292</v>
      </c>
      <c r="B451" s="69"/>
      <c r="C451" s="69"/>
      <c r="D451" s="69"/>
      <c r="E451" s="69"/>
      <c r="F451" s="69"/>
      <c r="G451" s="69"/>
      <c r="H451" s="69"/>
      <c r="I451" s="23" t="s">
        <v>359</v>
      </c>
      <c r="J451" s="66" t="s">
        <v>85</v>
      </c>
      <c r="K451" s="66"/>
      <c r="L451" s="66"/>
      <c r="M451" s="24" t="s">
        <v>19</v>
      </c>
      <c r="N451" s="66" t="s">
        <v>293</v>
      </c>
      <c r="O451" s="66"/>
      <c r="P451" s="66" t="s">
        <v>17</v>
      </c>
      <c r="Q451" s="66"/>
      <c r="R451" s="68">
        <f>R452</f>
        <v>150000</v>
      </c>
      <c r="S451" s="68"/>
      <c r="T451" s="26">
        <f>T452</f>
        <v>0</v>
      </c>
      <c r="U451" s="25">
        <f t="shared" si="16"/>
        <v>-150000</v>
      </c>
      <c r="V451" s="27">
        <f t="shared" si="17"/>
        <v>0</v>
      </c>
    </row>
    <row r="452" spans="1:22" ht="14.25" customHeight="1">
      <c r="A452" s="56" t="s">
        <v>81</v>
      </c>
      <c r="B452" s="56"/>
      <c r="C452" s="56"/>
      <c r="D452" s="56"/>
      <c r="E452" s="56"/>
      <c r="F452" s="56"/>
      <c r="G452" s="56"/>
      <c r="H452" s="56"/>
      <c r="I452" s="28" t="s">
        <v>359</v>
      </c>
      <c r="J452" s="57" t="s">
        <v>85</v>
      </c>
      <c r="K452" s="57"/>
      <c r="L452" s="57"/>
      <c r="M452" s="29" t="s">
        <v>19</v>
      </c>
      <c r="N452" s="57" t="s">
        <v>293</v>
      </c>
      <c r="O452" s="57"/>
      <c r="P452" s="57" t="s">
        <v>108</v>
      </c>
      <c r="Q452" s="57"/>
      <c r="R452" s="59">
        <v>150000</v>
      </c>
      <c r="S452" s="59"/>
      <c r="T452" s="31">
        <v>0</v>
      </c>
      <c r="U452" s="30">
        <f t="shared" si="16"/>
        <v>-150000</v>
      </c>
      <c r="V452" s="32">
        <f t="shared" si="17"/>
        <v>0</v>
      </c>
    </row>
    <row r="453" spans="1:22" ht="29.25" customHeight="1">
      <c r="A453" s="63" t="s">
        <v>90</v>
      </c>
      <c r="B453" s="64"/>
      <c r="C453" s="64"/>
      <c r="D453" s="64"/>
      <c r="E453" s="64"/>
      <c r="F453" s="64"/>
      <c r="G453" s="64"/>
      <c r="H453" s="65"/>
      <c r="I453" s="23" t="s">
        <v>359</v>
      </c>
      <c r="J453" s="66" t="s">
        <v>85</v>
      </c>
      <c r="K453" s="66"/>
      <c r="L453" s="66"/>
      <c r="M453" s="24" t="s">
        <v>19</v>
      </c>
      <c r="N453" s="67" t="s">
        <v>101</v>
      </c>
      <c r="O453" s="67"/>
      <c r="P453" s="66" t="s">
        <v>17</v>
      </c>
      <c r="Q453" s="66"/>
      <c r="R453" s="68">
        <f>R454+R456</f>
        <v>7190649.11</v>
      </c>
      <c r="S453" s="68"/>
      <c r="T453" s="26">
        <f>T454+T456</f>
        <v>0</v>
      </c>
      <c r="U453" s="30">
        <f aca="true" t="shared" si="18" ref="U453:U470">T453-R453</f>
        <v>-7190649.11</v>
      </c>
      <c r="V453" s="32">
        <f aca="true" t="shared" si="19" ref="V453:V470">T453/R453</f>
        <v>0</v>
      </c>
    </row>
    <row r="454" spans="1:27" ht="28.5" customHeight="1">
      <c r="A454" s="63" t="s">
        <v>132</v>
      </c>
      <c r="B454" s="64"/>
      <c r="C454" s="64"/>
      <c r="D454" s="64"/>
      <c r="E454" s="64"/>
      <c r="F454" s="64"/>
      <c r="G454" s="64"/>
      <c r="H454" s="65"/>
      <c r="I454" s="23" t="s">
        <v>359</v>
      </c>
      <c r="J454" s="66" t="s">
        <v>85</v>
      </c>
      <c r="K454" s="66"/>
      <c r="L454" s="66"/>
      <c r="M454" s="24" t="s">
        <v>19</v>
      </c>
      <c r="N454" s="67" t="s">
        <v>364</v>
      </c>
      <c r="O454" s="67"/>
      <c r="P454" s="66" t="s">
        <v>17</v>
      </c>
      <c r="Q454" s="66"/>
      <c r="R454" s="68">
        <f>R455</f>
        <v>1877404</v>
      </c>
      <c r="S454" s="68"/>
      <c r="T454" s="26">
        <f>T455</f>
        <v>0</v>
      </c>
      <c r="U454" s="30">
        <f t="shared" si="18"/>
        <v>-1877404</v>
      </c>
      <c r="V454" s="32">
        <f t="shared" si="19"/>
        <v>0</v>
      </c>
      <c r="AA454" s="5" t="s">
        <v>295</v>
      </c>
    </row>
    <row r="455" spans="1:28" ht="12.75">
      <c r="A455" s="56" t="s">
        <v>93</v>
      </c>
      <c r="B455" s="56"/>
      <c r="C455" s="56"/>
      <c r="D455" s="56"/>
      <c r="E455" s="56"/>
      <c r="F455" s="56"/>
      <c r="G455" s="56"/>
      <c r="H455" s="56"/>
      <c r="I455" s="28" t="s">
        <v>359</v>
      </c>
      <c r="J455" s="57" t="s">
        <v>85</v>
      </c>
      <c r="K455" s="57"/>
      <c r="L455" s="57"/>
      <c r="M455" s="29" t="s">
        <v>19</v>
      </c>
      <c r="N455" s="58" t="s">
        <v>364</v>
      </c>
      <c r="O455" s="58"/>
      <c r="P455" s="57">
        <v>520</v>
      </c>
      <c r="Q455" s="57"/>
      <c r="R455" s="59">
        <v>1877404</v>
      </c>
      <c r="S455" s="59"/>
      <c r="T455" s="31">
        <v>0</v>
      </c>
      <c r="U455" s="30">
        <f t="shared" si="18"/>
        <v>-1877404</v>
      </c>
      <c r="V455" s="32">
        <f t="shared" si="19"/>
        <v>0</v>
      </c>
      <c r="AB455" s="5" t="s">
        <v>295</v>
      </c>
    </row>
    <row r="456" spans="1:22" ht="12.75">
      <c r="A456" s="63" t="s">
        <v>371</v>
      </c>
      <c r="B456" s="64"/>
      <c r="C456" s="64"/>
      <c r="D456" s="64"/>
      <c r="E456" s="64"/>
      <c r="F456" s="64"/>
      <c r="G456" s="64"/>
      <c r="H456" s="65"/>
      <c r="I456" s="23" t="s">
        <v>359</v>
      </c>
      <c r="J456" s="66" t="s">
        <v>85</v>
      </c>
      <c r="K456" s="66"/>
      <c r="L456" s="66"/>
      <c r="M456" s="24" t="s">
        <v>19</v>
      </c>
      <c r="N456" s="67" t="s">
        <v>297</v>
      </c>
      <c r="O456" s="67"/>
      <c r="P456" s="66" t="s">
        <v>17</v>
      </c>
      <c r="Q456" s="66"/>
      <c r="R456" s="68">
        <f>R457</f>
        <v>5313245.11</v>
      </c>
      <c r="S456" s="68"/>
      <c r="T456" s="26">
        <f>T457</f>
        <v>0</v>
      </c>
      <c r="U456" s="30">
        <f t="shared" si="18"/>
        <v>-5313245.11</v>
      </c>
      <c r="V456" s="32">
        <f t="shared" si="19"/>
        <v>0</v>
      </c>
    </row>
    <row r="457" spans="1:22" ht="12.75">
      <c r="A457" s="56" t="s">
        <v>93</v>
      </c>
      <c r="B457" s="56"/>
      <c r="C457" s="56"/>
      <c r="D457" s="56"/>
      <c r="E457" s="56"/>
      <c r="F457" s="56"/>
      <c r="G457" s="56"/>
      <c r="H457" s="56"/>
      <c r="I457" s="28" t="s">
        <v>359</v>
      </c>
      <c r="J457" s="57" t="s">
        <v>85</v>
      </c>
      <c r="K457" s="57"/>
      <c r="L457" s="57"/>
      <c r="M457" s="29" t="s">
        <v>19</v>
      </c>
      <c r="N457" s="58" t="s">
        <v>297</v>
      </c>
      <c r="O457" s="58"/>
      <c r="P457" s="57">
        <v>520</v>
      </c>
      <c r="Q457" s="57"/>
      <c r="R457" s="59">
        <v>5313245.11</v>
      </c>
      <c r="S457" s="59"/>
      <c r="T457" s="31">
        <v>0</v>
      </c>
      <c r="U457" s="30">
        <f t="shared" si="18"/>
        <v>-5313245.11</v>
      </c>
      <c r="V457" s="32">
        <f t="shared" si="19"/>
        <v>0</v>
      </c>
    </row>
    <row r="458" spans="1:24" ht="25.5" customHeight="1">
      <c r="A458" s="63" t="s">
        <v>42</v>
      </c>
      <c r="B458" s="64"/>
      <c r="C458" s="64"/>
      <c r="D458" s="64"/>
      <c r="E458" s="64"/>
      <c r="F458" s="64"/>
      <c r="G458" s="64"/>
      <c r="H458" s="65"/>
      <c r="I458" s="23" t="s">
        <v>359</v>
      </c>
      <c r="J458" s="66" t="s">
        <v>85</v>
      </c>
      <c r="K458" s="66"/>
      <c r="L458" s="66"/>
      <c r="M458" s="24" t="s">
        <v>19</v>
      </c>
      <c r="N458" s="67" t="s">
        <v>51</v>
      </c>
      <c r="O458" s="67"/>
      <c r="P458" s="48" t="s">
        <v>17</v>
      </c>
      <c r="R458" s="68">
        <f>R459+R464</f>
        <v>8816240</v>
      </c>
      <c r="S458" s="68"/>
      <c r="T458" s="25">
        <f>T459+T464</f>
        <v>8816240</v>
      </c>
      <c r="U458" s="30">
        <f t="shared" si="18"/>
        <v>0</v>
      </c>
      <c r="V458" s="32">
        <f t="shared" si="19"/>
        <v>1</v>
      </c>
      <c r="X458" s="5" t="s">
        <v>295</v>
      </c>
    </row>
    <row r="459" spans="1:30" ht="29.25" customHeight="1">
      <c r="A459" s="63" t="s">
        <v>202</v>
      </c>
      <c r="B459" s="64"/>
      <c r="C459" s="64"/>
      <c r="D459" s="64"/>
      <c r="E459" s="64"/>
      <c r="F459" s="64"/>
      <c r="G459" s="64"/>
      <c r="H459" s="65"/>
      <c r="I459" s="23" t="s">
        <v>359</v>
      </c>
      <c r="J459" s="66" t="s">
        <v>85</v>
      </c>
      <c r="K459" s="66"/>
      <c r="L459" s="66"/>
      <c r="M459" s="24" t="s">
        <v>19</v>
      </c>
      <c r="N459" s="67" t="s">
        <v>203</v>
      </c>
      <c r="O459" s="67"/>
      <c r="P459" s="66" t="s">
        <v>17</v>
      </c>
      <c r="Q459" s="66"/>
      <c r="R459" s="59">
        <f>R460+R462</f>
        <v>8751200</v>
      </c>
      <c r="S459" s="59"/>
      <c r="T459" s="31">
        <f>T460+T462</f>
        <v>8751200</v>
      </c>
      <c r="U459" s="30">
        <f t="shared" si="18"/>
        <v>0</v>
      </c>
      <c r="V459" s="32">
        <f t="shared" si="19"/>
        <v>1</v>
      </c>
      <c r="Z459" s="5" t="s">
        <v>295</v>
      </c>
      <c r="AD459" s="5" t="s">
        <v>295</v>
      </c>
    </row>
    <row r="460" spans="1:22" ht="26.25" customHeight="1">
      <c r="A460" s="63" t="s">
        <v>376</v>
      </c>
      <c r="B460" s="64"/>
      <c r="C460" s="64"/>
      <c r="D460" s="64"/>
      <c r="E460" s="64"/>
      <c r="F460" s="64"/>
      <c r="G460" s="64"/>
      <c r="H460" s="65"/>
      <c r="I460" s="23" t="s">
        <v>359</v>
      </c>
      <c r="J460" s="66" t="s">
        <v>85</v>
      </c>
      <c r="K460" s="66"/>
      <c r="L460" s="66"/>
      <c r="M460" s="24" t="s">
        <v>19</v>
      </c>
      <c r="N460" s="67" t="s">
        <v>372</v>
      </c>
      <c r="O460" s="67"/>
      <c r="P460" s="66" t="s">
        <v>17</v>
      </c>
      <c r="Q460" s="66"/>
      <c r="R460" s="68">
        <f>R461</f>
        <v>6751200</v>
      </c>
      <c r="S460" s="68"/>
      <c r="T460" s="25">
        <f>T461</f>
        <v>6751200</v>
      </c>
      <c r="U460" s="30">
        <f t="shared" si="18"/>
        <v>0</v>
      </c>
      <c r="V460" s="32">
        <f t="shared" si="19"/>
        <v>1</v>
      </c>
    </row>
    <row r="461" spans="1:29" ht="12.75">
      <c r="A461" s="56" t="s">
        <v>81</v>
      </c>
      <c r="B461" s="56"/>
      <c r="C461" s="56"/>
      <c r="D461" s="56"/>
      <c r="E461" s="56"/>
      <c r="F461" s="56"/>
      <c r="G461" s="56"/>
      <c r="H461" s="56"/>
      <c r="I461" s="28" t="s">
        <v>359</v>
      </c>
      <c r="J461" s="57" t="s">
        <v>85</v>
      </c>
      <c r="K461" s="57"/>
      <c r="L461" s="57"/>
      <c r="M461" s="29" t="s">
        <v>19</v>
      </c>
      <c r="N461" s="58" t="s">
        <v>372</v>
      </c>
      <c r="O461" s="58"/>
      <c r="P461" s="57">
        <v>540</v>
      </c>
      <c r="Q461" s="57"/>
      <c r="R461" s="59">
        <v>6751200</v>
      </c>
      <c r="S461" s="59"/>
      <c r="T461" s="31">
        <v>6751200</v>
      </c>
      <c r="U461" s="30">
        <f t="shared" si="18"/>
        <v>0</v>
      </c>
      <c r="V461" s="32">
        <f t="shared" si="19"/>
        <v>1</v>
      </c>
      <c r="AC461" s="5" t="s">
        <v>295</v>
      </c>
    </row>
    <row r="462" spans="1:22" ht="34.5" customHeight="1">
      <c r="A462" s="63" t="s">
        <v>377</v>
      </c>
      <c r="B462" s="64"/>
      <c r="C462" s="64"/>
      <c r="D462" s="64"/>
      <c r="E462" s="64"/>
      <c r="F462" s="64"/>
      <c r="G462" s="64"/>
      <c r="H462" s="65"/>
      <c r="I462" s="23" t="s">
        <v>359</v>
      </c>
      <c r="J462" s="66" t="s">
        <v>85</v>
      </c>
      <c r="K462" s="66"/>
      <c r="L462" s="66"/>
      <c r="M462" s="24" t="s">
        <v>19</v>
      </c>
      <c r="N462" s="67" t="s">
        <v>373</v>
      </c>
      <c r="O462" s="67"/>
      <c r="P462" s="66" t="s">
        <v>17</v>
      </c>
      <c r="Q462" s="66"/>
      <c r="R462" s="68">
        <f>R463</f>
        <v>2000000</v>
      </c>
      <c r="S462" s="68"/>
      <c r="T462" s="25">
        <f>T463</f>
        <v>2000000</v>
      </c>
      <c r="U462" s="30">
        <f t="shared" si="18"/>
        <v>0</v>
      </c>
      <c r="V462" s="32">
        <f t="shared" si="19"/>
        <v>1</v>
      </c>
    </row>
    <row r="463" spans="1:29" ht="12.75">
      <c r="A463" s="56" t="s">
        <v>81</v>
      </c>
      <c r="B463" s="56"/>
      <c r="C463" s="56"/>
      <c r="D463" s="56"/>
      <c r="E463" s="56"/>
      <c r="F463" s="56"/>
      <c r="G463" s="56"/>
      <c r="H463" s="56"/>
      <c r="I463" s="28" t="s">
        <v>359</v>
      </c>
      <c r="J463" s="57" t="s">
        <v>85</v>
      </c>
      <c r="K463" s="57"/>
      <c r="L463" s="57"/>
      <c r="M463" s="29" t="s">
        <v>19</v>
      </c>
      <c r="N463" s="58" t="s">
        <v>373</v>
      </c>
      <c r="O463" s="58"/>
      <c r="P463" s="57">
        <v>540</v>
      </c>
      <c r="Q463" s="57"/>
      <c r="R463" s="59">
        <v>2000000</v>
      </c>
      <c r="S463" s="59"/>
      <c r="T463" s="31">
        <v>2000000</v>
      </c>
      <c r="U463" s="30">
        <f t="shared" si="18"/>
        <v>0</v>
      </c>
      <c r="V463" s="32">
        <f t="shared" si="19"/>
        <v>1</v>
      </c>
      <c r="AC463" s="5" t="s">
        <v>295</v>
      </c>
    </row>
    <row r="464" spans="1:22" ht="30.75" customHeight="1">
      <c r="A464" s="63" t="s">
        <v>52</v>
      </c>
      <c r="B464" s="64"/>
      <c r="C464" s="64"/>
      <c r="D464" s="64"/>
      <c r="E464" s="64"/>
      <c r="F464" s="64"/>
      <c r="G464" s="64"/>
      <c r="H464" s="65"/>
      <c r="I464" s="23" t="s">
        <v>359</v>
      </c>
      <c r="J464" s="66" t="s">
        <v>85</v>
      </c>
      <c r="K464" s="66"/>
      <c r="L464" s="66"/>
      <c r="M464" s="24" t="s">
        <v>19</v>
      </c>
      <c r="N464" s="67" t="s">
        <v>53</v>
      </c>
      <c r="O464" s="67"/>
      <c r="P464" s="66" t="s">
        <v>17</v>
      </c>
      <c r="Q464" s="66"/>
      <c r="R464" s="59">
        <f>R465</f>
        <v>65040</v>
      </c>
      <c r="S464" s="59"/>
      <c r="T464" s="25">
        <f>T465</f>
        <v>65040</v>
      </c>
      <c r="U464" s="30">
        <f t="shared" si="18"/>
        <v>0</v>
      </c>
      <c r="V464" s="32">
        <f t="shared" si="19"/>
        <v>1</v>
      </c>
    </row>
    <row r="465" spans="1:22" ht="27.75" customHeight="1">
      <c r="A465" s="63" t="s">
        <v>360</v>
      </c>
      <c r="B465" s="64"/>
      <c r="C465" s="64"/>
      <c r="D465" s="64"/>
      <c r="E465" s="64"/>
      <c r="F465" s="64"/>
      <c r="G465" s="64"/>
      <c r="H465" s="65"/>
      <c r="I465" s="23" t="s">
        <v>359</v>
      </c>
      <c r="J465" s="66" t="s">
        <v>85</v>
      </c>
      <c r="K465" s="66"/>
      <c r="L465" s="66"/>
      <c r="M465" s="24" t="s">
        <v>19</v>
      </c>
      <c r="N465" s="67" t="s">
        <v>374</v>
      </c>
      <c r="O465" s="67"/>
      <c r="P465" s="66" t="s">
        <v>17</v>
      </c>
      <c r="Q465" s="66"/>
      <c r="R465" s="68">
        <f>R466</f>
        <v>65040</v>
      </c>
      <c r="S465" s="68"/>
      <c r="T465" s="25">
        <f>T466</f>
        <v>65040</v>
      </c>
      <c r="U465" s="30">
        <f t="shared" si="18"/>
        <v>0</v>
      </c>
      <c r="V465" s="32">
        <f t="shared" si="19"/>
        <v>1</v>
      </c>
    </row>
    <row r="466" spans="1:22" ht="12.75">
      <c r="A466" s="56" t="s">
        <v>81</v>
      </c>
      <c r="B466" s="56"/>
      <c r="C466" s="56"/>
      <c r="D466" s="56"/>
      <c r="E466" s="56"/>
      <c r="F466" s="56"/>
      <c r="G466" s="56"/>
      <c r="H466" s="56"/>
      <c r="I466" s="28" t="s">
        <v>359</v>
      </c>
      <c r="J466" s="57" t="s">
        <v>85</v>
      </c>
      <c r="K466" s="57"/>
      <c r="L466" s="57"/>
      <c r="M466" s="29" t="s">
        <v>19</v>
      </c>
      <c r="N466" s="58" t="s">
        <v>374</v>
      </c>
      <c r="O466" s="58"/>
      <c r="P466" s="57">
        <v>540</v>
      </c>
      <c r="Q466" s="57"/>
      <c r="R466" s="59">
        <v>65040</v>
      </c>
      <c r="S466" s="59"/>
      <c r="T466" s="31">
        <v>65040</v>
      </c>
      <c r="U466" s="30">
        <f t="shared" si="18"/>
        <v>0</v>
      </c>
      <c r="V466" s="32">
        <f t="shared" si="19"/>
        <v>1</v>
      </c>
    </row>
    <row r="467" spans="1:29" ht="28.5" customHeight="1">
      <c r="A467" s="63" t="s">
        <v>378</v>
      </c>
      <c r="B467" s="64"/>
      <c r="C467" s="64"/>
      <c r="D467" s="64"/>
      <c r="E467" s="64"/>
      <c r="F467" s="64"/>
      <c r="G467" s="64"/>
      <c r="H467" s="65"/>
      <c r="I467" s="23" t="s">
        <v>359</v>
      </c>
      <c r="J467" s="66" t="s">
        <v>85</v>
      </c>
      <c r="K467" s="66"/>
      <c r="L467" s="66"/>
      <c r="M467" s="24" t="s">
        <v>19</v>
      </c>
      <c r="N467" s="67" t="s">
        <v>375</v>
      </c>
      <c r="O467" s="67"/>
      <c r="P467" s="66" t="s">
        <v>17</v>
      </c>
      <c r="Q467" s="66"/>
      <c r="R467" s="68">
        <f>R468</f>
        <v>7500000</v>
      </c>
      <c r="S467" s="68"/>
      <c r="T467" s="25">
        <f>T468</f>
        <v>0</v>
      </c>
      <c r="U467" s="30">
        <f t="shared" si="18"/>
        <v>-7500000</v>
      </c>
      <c r="V467" s="32">
        <f t="shared" si="19"/>
        <v>0</v>
      </c>
      <c r="AC467" s="5" t="s">
        <v>295</v>
      </c>
    </row>
    <row r="468" spans="1:22" ht="12.75">
      <c r="A468" s="56" t="s">
        <v>81</v>
      </c>
      <c r="B468" s="56"/>
      <c r="C468" s="56"/>
      <c r="D468" s="56"/>
      <c r="E468" s="56"/>
      <c r="F468" s="56"/>
      <c r="G468" s="56"/>
      <c r="H468" s="56"/>
      <c r="I468" s="28" t="s">
        <v>359</v>
      </c>
      <c r="J468" s="57" t="s">
        <v>85</v>
      </c>
      <c r="K468" s="57"/>
      <c r="L468" s="57"/>
      <c r="M468" s="29" t="s">
        <v>19</v>
      </c>
      <c r="N468" s="58" t="s">
        <v>375</v>
      </c>
      <c r="O468" s="58"/>
      <c r="P468" s="57">
        <v>540</v>
      </c>
      <c r="Q468" s="57"/>
      <c r="R468" s="59">
        <v>7500000</v>
      </c>
      <c r="S468" s="59"/>
      <c r="T468" s="31">
        <v>0</v>
      </c>
      <c r="U468" s="30">
        <f t="shared" si="18"/>
        <v>-7500000</v>
      </c>
      <c r="V468" s="32">
        <f t="shared" si="19"/>
        <v>0</v>
      </c>
    </row>
    <row r="469" spans="1:22" ht="30" customHeight="1">
      <c r="A469" s="63" t="s">
        <v>58</v>
      </c>
      <c r="B469" s="64"/>
      <c r="C469" s="64"/>
      <c r="D469" s="64"/>
      <c r="E469" s="64"/>
      <c r="F469" s="64"/>
      <c r="G469" s="64"/>
      <c r="H469" s="65"/>
      <c r="I469" s="23" t="s">
        <v>359</v>
      </c>
      <c r="J469" s="66" t="s">
        <v>85</v>
      </c>
      <c r="K469" s="66"/>
      <c r="L469" s="66"/>
      <c r="M469" s="24" t="s">
        <v>19</v>
      </c>
      <c r="N469" s="67" t="s">
        <v>64</v>
      </c>
      <c r="O469" s="67"/>
      <c r="P469" s="66" t="s">
        <v>17</v>
      </c>
      <c r="Q469" s="66"/>
      <c r="R469" s="68">
        <f>R470</f>
        <v>90000</v>
      </c>
      <c r="S469" s="68"/>
      <c r="T469" s="25">
        <f>T470</f>
        <v>90000</v>
      </c>
      <c r="U469" s="30">
        <f t="shared" si="18"/>
        <v>0</v>
      </c>
      <c r="V469" s="32">
        <f t="shared" si="19"/>
        <v>1</v>
      </c>
    </row>
    <row r="470" spans="1:22" ht="12.75">
      <c r="A470" s="56" t="s">
        <v>81</v>
      </c>
      <c r="B470" s="56"/>
      <c r="C470" s="56"/>
      <c r="D470" s="56"/>
      <c r="E470" s="56"/>
      <c r="F470" s="56"/>
      <c r="G470" s="56"/>
      <c r="H470" s="56"/>
      <c r="I470" s="28" t="s">
        <v>359</v>
      </c>
      <c r="J470" s="57" t="s">
        <v>85</v>
      </c>
      <c r="K470" s="57"/>
      <c r="L470" s="57"/>
      <c r="M470" s="29" t="s">
        <v>19</v>
      </c>
      <c r="N470" s="58" t="s">
        <v>64</v>
      </c>
      <c r="O470" s="58"/>
      <c r="P470" s="57">
        <v>540</v>
      </c>
      <c r="Q470" s="57"/>
      <c r="R470" s="59">
        <v>90000</v>
      </c>
      <c r="S470" s="59"/>
      <c r="T470" s="31">
        <v>90000</v>
      </c>
      <c r="U470" s="30">
        <f t="shared" si="18"/>
        <v>0</v>
      </c>
      <c r="V470" s="32">
        <f t="shared" si="19"/>
        <v>1</v>
      </c>
    </row>
    <row r="471" spans="1:22" ht="14.25">
      <c r="A471" s="60" t="s">
        <v>270</v>
      </c>
      <c r="B471" s="60"/>
      <c r="C471" s="60"/>
      <c r="D471" s="60"/>
      <c r="E471" s="60"/>
      <c r="F471" s="60"/>
      <c r="G471" s="60"/>
      <c r="H471" s="60"/>
      <c r="I471" s="49"/>
      <c r="J471" s="61" t="s">
        <v>294</v>
      </c>
      <c r="K471" s="61"/>
      <c r="L471" s="61"/>
      <c r="M471" s="18" t="s">
        <v>294</v>
      </c>
      <c r="N471" s="61" t="s">
        <v>294</v>
      </c>
      <c r="O471" s="61"/>
      <c r="P471" s="61" t="s">
        <v>294</v>
      </c>
      <c r="Q471" s="61"/>
      <c r="R471" s="62">
        <f>R12+R81+R85+R95+R128+R198+R337+R358+R409+R424+R430</f>
        <v>1253283746.3500001</v>
      </c>
      <c r="S471" s="62"/>
      <c r="T471" s="19">
        <f>T12+T81+T85+T95+T128+T198+T337+T358+T409+T424+T430</f>
        <v>479896057.56</v>
      </c>
      <c r="U471" s="20">
        <f t="shared" si="16"/>
        <v>-773387688.7900002</v>
      </c>
      <c r="V471" s="21">
        <f t="shared" si="17"/>
        <v>0.3829109401263879</v>
      </c>
    </row>
  </sheetData>
  <sheetProtection selectLockedCells="1" selectUnlockedCells="1"/>
  <mergeCells count="2309">
    <mergeCell ref="A452:H452"/>
    <mergeCell ref="J452:L452"/>
    <mergeCell ref="N452:O452"/>
    <mergeCell ref="P452:Q452"/>
    <mergeCell ref="R452:S452"/>
    <mergeCell ref="A471:H471"/>
    <mergeCell ref="J471:L471"/>
    <mergeCell ref="N471:O471"/>
    <mergeCell ref="P471:Q471"/>
    <mergeCell ref="R471:S471"/>
    <mergeCell ref="A450:H450"/>
    <mergeCell ref="J450:L450"/>
    <mergeCell ref="N450:O450"/>
    <mergeCell ref="P450:Q450"/>
    <mergeCell ref="R450:S450"/>
    <mergeCell ref="A451:H451"/>
    <mergeCell ref="J451:L451"/>
    <mergeCell ref="N451:O451"/>
    <mergeCell ref="P451:Q451"/>
    <mergeCell ref="R451:S451"/>
    <mergeCell ref="A448:H448"/>
    <mergeCell ref="J448:L448"/>
    <mergeCell ref="N448:O448"/>
    <mergeCell ref="P448:Q448"/>
    <mergeCell ref="R448:S448"/>
    <mergeCell ref="A449:H449"/>
    <mergeCell ref="J449:L449"/>
    <mergeCell ref="N449:O449"/>
    <mergeCell ref="P449:Q449"/>
    <mergeCell ref="R449:S449"/>
    <mergeCell ref="A446:H446"/>
    <mergeCell ref="J446:L446"/>
    <mergeCell ref="N446:O446"/>
    <mergeCell ref="P446:Q446"/>
    <mergeCell ref="R446:S446"/>
    <mergeCell ref="A447:H447"/>
    <mergeCell ref="J447:L447"/>
    <mergeCell ref="N447:O447"/>
    <mergeCell ref="P447:Q447"/>
    <mergeCell ref="R447:S447"/>
    <mergeCell ref="A444:H444"/>
    <mergeCell ref="J444:L444"/>
    <mergeCell ref="N444:O444"/>
    <mergeCell ref="P444:Q444"/>
    <mergeCell ref="R444:S444"/>
    <mergeCell ref="A445:H445"/>
    <mergeCell ref="J445:L445"/>
    <mergeCell ref="N445:O445"/>
    <mergeCell ref="P445:Q445"/>
    <mergeCell ref="R445:S445"/>
    <mergeCell ref="A442:H442"/>
    <mergeCell ref="J442:L442"/>
    <mergeCell ref="N442:O442"/>
    <mergeCell ref="P442:Q442"/>
    <mergeCell ref="R442:S442"/>
    <mergeCell ref="A443:H443"/>
    <mergeCell ref="J443:L443"/>
    <mergeCell ref="N443:O443"/>
    <mergeCell ref="P443:Q443"/>
    <mergeCell ref="R443:S443"/>
    <mergeCell ref="A440:H440"/>
    <mergeCell ref="J440:L440"/>
    <mergeCell ref="N440:O440"/>
    <mergeCell ref="P440:Q440"/>
    <mergeCell ref="R440:S440"/>
    <mergeCell ref="A441:H441"/>
    <mergeCell ref="J441:L441"/>
    <mergeCell ref="N441:O441"/>
    <mergeCell ref="P441:Q441"/>
    <mergeCell ref="R441:S441"/>
    <mergeCell ref="A438:H438"/>
    <mergeCell ref="J438:L438"/>
    <mergeCell ref="N438:O438"/>
    <mergeCell ref="P438:Q438"/>
    <mergeCell ref="R438:S438"/>
    <mergeCell ref="A439:H439"/>
    <mergeCell ref="J439:L439"/>
    <mergeCell ref="N439:O439"/>
    <mergeCell ref="P439:Q439"/>
    <mergeCell ref="R439:S439"/>
    <mergeCell ref="A436:H436"/>
    <mergeCell ref="J436:L436"/>
    <mergeCell ref="N436:O436"/>
    <mergeCell ref="P436:Q436"/>
    <mergeCell ref="R436:S436"/>
    <mergeCell ref="A437:H437"/>
    <mergeCell ref="J437:L437"/>
    <mergeCell ref="N437:O437"/>
    <mergeCell ref="P437:Q437"/>
    <mergeCell ref="R437:S437"/>
    <mergeCell ref="A434:H434"/>
    <mergeCell ref="J434:L434"/>
    <mergeCell ref="N434:O434"/>
    <mergeCell ref="P434:Q434"/>
    <mergeCell ref="R434:S434"/>
    <mergeCell ref="A435:H435"/>
    <mergeCell ref="J435:L435"/>
    <mergeCell ref="N435:O435"/>
    <mergeCell ref="P435:Q435"/>
    <mergeCell ref="R435:S435"/>
    <mergeCell ref="A432:H432"/>
    <mergeCell ref="J432:L432"/>
    <mergeCell ref="N432:O432"/>
    <mergeCell ref="P432:Q432"/>
    <mergeCell ref="R432:S432"/>
    <mergeCell ref="A433:H433"/>
    <mergeCell ref="J433:L433"/>
    <mergeCell ref="N433:O433"/>
    <mergeCell ref="P433:Q433"/>
    <mergeCell ref="R433:S433"/>
    <mergeCell ref="A430:H430"/>
    <mergeCell ref="J430:L430"/>
    <mergeCell ref="N430:O430"/>
    <mergeCell ref="P430:Q430"/>
    <mergeCell ref="R430:S430"/>
    <mergeCell ref="A431:H431"/>
    <mergeCell ref="J431:L431"/>
    <mergeCell ref="N431:O431"/>
    <mergeCell ref="P431:Q431"/>
    <mergeCell ref="R431:S431"/>
    <mergeCell ref="A428:H428"/>
    <mergeCell ref="J428:L428"/>
    <mergeCell ref="N428:O428"/>
    <mergeCell ref="P428:Q428"/>
    <mergeCell ref="R428:S428"/>
    <mergeCell ref="A429:H429"/>
    <mergeCell ref="J429:L429"/>
    <mergeCell ref="N429:O429"/>
    <mergeCell ref="P429:Q429"/>
    <mergeCell ref="R429:S429"/>
    <mergeCell ref="A426:H426"/>
    <mergeCell ref="J426:L426"/>
    <mergeCell ref="N426:O426"/>
    <mergeCell ref="P426:Q426"/>
    <mergeCell ref="R426:S426"/>
    <mergeCell ref="A427:H427"/>
    <mergeCell ref="J427:L427"/>
    <mergeCell ref="N427:O427"/>
    <mergeCell ref="P427:Q427"/>
    <mergeCell ref="R427:S427"/>
    <mergeCell ref="A424:H424"/>
    <mergeCell ref="J424:L424"/>
    <mergeCell ref="N424:O424"/>
    <mergeCell ref="P424:Q424"/>
    <mergeCell ref="R424:S424"/>
    <mergeCell ref="A425:H425"/>
    <mergeCell ref="J425:L425"/>
    <mergeCell ref="N425:O425"/>
    <mergeCell ref="P425:Q425"/>
    <mergeCell ref="R425:S425"/>
    <mergeCell ref="A422:H422"/>
    <mergeCell ref="J422:L422"/>
    <mergeCell ref="N422:O422"/>
    <mergeCell ref="P422:Q422"/>
    <mergeCell ref="R422:S422"/>
    <mergeCell ref="A423:H423"/>
    <mergeCell ref="J423:L423"/>
    <mergeCell ref="N423:O423"/>
    <mergeCell ref="P423:Q423"/>
    <mergeCell ref="R423:S423"/>
    <mergeCell ref="J420:L420"/>
    <mergeCell ref="N420:O420"/>
    <mergeCell ref="P420:Q420"/>
    <mergeCell ref="R420:S420"/>
    <mergeCell ref="J421:L421"/>
    <mergeCell ref="N421:O421"/>
    <mergeCell ref="P421:Q421"/>
    <mergeCell ref="R421:S421"/>
    <mergeCell ref="J415:L415"/>
    <mergeCell ref="N415:O415"/>
    <mergeCell ref="P415:Q415"/>
    <mergeCell ref="R415:S415"/>
    <mergeCell ref="J416:L416"/>
    <mergeCell ref="N416:O416"/>
    <mergeCell ref="P416:Q416"/>
    <mergeCell ref="R416:S416"/>
    <mergeCell ref="J413:L413"/>
    <mergeCell ref="N413:O413"/>
    <mergeCell ref="P413:Q413"/>
    <mergeCell ref="R413:S413"/>
    <mergeCell ref="J414:L414"/>
    <mergeCell ref="N414:O414"/>
    <mergeCell ref="P414:Q414"/>
    <mergeCell ref="R414:S414"/>
    <mergeCell ref="J411:L411"/>
    <mergeCell ref="N411:O411"/>
    <mergeCell ref="P411:Q411"/>
    <mergeCell ref="R411:S411"/>
    <mergeCell ref="J412:L412"/>
    <mergeCell ref="N412:O412"/>
    <mergeCell ref="P412:Q412"/>
    <mergeCell ref="R412:S412"/>
    <mergeCell ref="P409:Q409"/>
    <mergeCell ref="R409:S409"/>
    <mergeCell ref="J410:L410"/>
    <mergeCell ref="N410:O410"/>
    <mergeCell ref="P410:Q410"/>
    <mergeCell ref="R410:S410"/>
    <mergeCell ref="J405:L405"/>
    <mergeCell ref="N405:O405"/>
    <mergeCell ref="P405:Q405"/>
    <mergeCell ref="R405:S405"/>
    <mergeCell ref="J406:L406"/>
    <mergeCell ref="N406:O406"/>
    <mergeCell ref="P406:Q406"/>
    <mergeCell ref="R406:S406"/>
    <mergeCell ref="J403:L403"/>
    <mergeCell ref="N403:O403"/>
    <mergeCell ref="P403:Q403"/>
    <mergeCell ref="R403:S403"/>
    <mergeCell ref="J404:L404"/>
    <mergeCell ref="N404:O404"/>
    <mergeCell ref="P404:Q404"/>
    <mergeCell ref="R404:S404"/>
    <mergeCell ref="R400:S400"/>
    <mergeCell ref="J401:L401"/>
    <mergeCell ref="N401:O401"/>
    <mergeCell ref="P401:Q401"/>
    <mergeCell ref="R401:S401"/>
    <mergeCell ref="R402:S402"/>
    <mergeCell ref="J402:L402"/>
    <mergeCell ref="P402:Q402"/>
    <mergeCell ref="N402:O402"/>
    <mergeCell ref="R397:S397"/>
    <mergeCell ref="J398:L398"/>
    <mergeCell ref="N398:O398"/>
    <mergeCell ref="P398:Q398"/>
    <mergeCell ref="R398:S398"/>
    <mergeCell ref="R399:S399"/>
    <mergeCell ref="J399:L399"/>
    <mergeCell ref="N399:O399"/>
    <mergeCell ref="P399:Q399"/>
    <mergeCell ref="J397:L397"/>
    <mergeCell ref="P395:Q395"/>
    <mergeCell ref="R395:S395"/>
    <mergeCell ref="J396:L396"/>
    <mergeCell ref="N396:O396"/>
    <mergeCell ref="P396:Q396"/>
    <mergeCell ref="R396:S396"/>
    <mergeCell ref="J395:L395"/>
    <mergeCell ref="N395:O395"/>
    <mergeCell ref="P393:Q393"/>
    <mergeCell ref="R393:S393"/>
    <mergeCell ref="J394:L394"/>
    <mergeCell ref="N394:O394"/>
    <mergeCell ref="P394:Q394"/>
    <mergeCell ref="R394:S394"/>
    <mergeCell ref="J393:L393"/>
    <mergeCell ref="N393:O393"/>
    <mergeCell ref="P391:Q391"/>
    <mergeCell ref="R391:S391"/>
    <mergeCell ref="J392:L392"/>
    <mergeCell ref="N392:O392"/>
    <mergeCell ref="P392:Q392"/>
    <mergeCell ref="R392:S392"/>
    <mergeCell ref="J391:L391"/>
    <mergeCell ref="N391:O391"/>
    <mergeCell ref="P389:Q389"/>
    <mergeCell ref="R389:S389"/>
    <mergeCell ref="J390:L390"/>
    <mergeCell ref="N390:O390"/>
    <mergeCell ref="P390:Q390"/>
    <mergeCell ref="R390:S390"/>
    <mergeCell ref="J389:L389"/>
    <mergeCell ref="N389:O389"/>
    <mergeCell ref="P387:Q387"/>
    <mergeCell ref="R387:S387"/>
    <mergeCell ref="J388:L388"/>
    <mergeCell ref="N388:O388"/>
    <mergeCell ref="P388:Q388"/>
    <mergeCell ref="R388:S388"/>
    <mergeCell ref="J387:L387"/>
    <mergeCell ref="N387:O387"/>
    <mergeCell ref="P385:Q385"/>
    <mergeCell ref="R385:S385"/>
    <mergeCell ref="J386:L386"/>
    <mergeCell ref="N386:O386"/>
    <mergeCell ref="P386:Q386"/>
    <mergeCell ref="R386:S386"/>
    <mergeCell ref="J385:L385"/>
    <mergeCell ref="N385:O385"/>
    <mergeCell ref="P381:Q381"/>
    <mergeCell ref="R381:S381"/>
    <mergeCell ref="J382:L382"/>
    <mergeCell ref="N382:O382"/>
    <mergeCell ref="P382:Q382"/>
    <mergeCell ref="R382:S382"/>
    <mergeCell ref="J381:L381"/>
    <mergeCell ref="N381:O381"/>
    <mergeCell ref="P379:Q379"/>
    <mergeCell ref="R379:S379"/>
    <mergeCell ref="J380:L380"/>
    <mergeCell ref="N380:O380"/>
    <mergeCell ref="P380:Q380"/>
    <mergeCell ref="R380:S380"/>
    <mergeCell ref="J379:L379"/>
    <mergeCell ref="N379:O379"/>
    <mergeCell ref="P377:Q377"/>
    <mergeCell ref="R377:S377"/>
    <mergeCell ref="J378:L378"/>
    <mergeCell ref="N378:O378"/>
    <mergeCell ref="P378:Q378"/>
    <mergeCell ref="R378:S378"/>
    <mergeCell ref="J377:L377"/>
    <mergeCell ref="N377:O377"/>
    <mergeCell ref="P375:Q375"/>
    <mergeCell ref="R375:S375"/>
    <mergeCell ref="J376:L376"/>
    <mergeCell ref="N376:O376"/>
    <mergeCell ref="P376:Q376"/>
    <mergeCell ref="R376:S376"/>
    <mergeCell ref="J375:L375"/>
    <mergeCell ref="N375:O375"/>
    <mergeCell ref="P373:Q373"/>
    <mergeCell ref="R373:S373"/>
    <mergeCell ref="J374:L374"/>
    <mergeCell ref="N374:O374"/>
    <mergeCell ref="P374:Q374"/>
    <mergeCell ref="R374:S374"/>
    <mergeCell ref="J373:L373"/>
    <mergeCell ref="N373:O373"/>
    <mergeCell ref="P371:Q371"/>
    <mergeCell ref="R371:S371"/>
    <mergeCell ref="J372:L372"/>
    <mergeCell ref="N372:O372"/>
    <mergeCell ref="P372:Q372"/>
    <mergeCell ref="R372:S372"/>
    <mergeCell ref="J371:L371"/>
    <mergeCell ref="N371:O371"/>
    <mergeCell ref="P369:Q369"/>
    <mergeCell ref="R369:S369"/>
    <mergeCell ref="J370:L370"/>
    <mergeCell ref="N370:O370"/>
    <mergeCell ref="P370:Q370"/>
    <mergeCell ref="R370:S370"/>
    <mergeCell ref="J369:L369"/>
    <mergeCell ref="N369:O369"/>
    <mergeCell ref="P367:Q367"/>
    <mergeCell ref="R367:S367"/>
    <mergeCell ref="J368:L368"/>
    <mergeCell ref="N368:O368"/>
    <mergeCell ref="P368:Q368"/>
    <mergeCell ref="R368:S368"/>
    <mergeCell ref="J367:L367"/>
    <mergeCell ref="N367:O367"/>
    <mergeCell ref="P365:Q365"/>
    <mergeCell ref="R365:S365"/>
    <mergeCell ref="J366:L366"/>
    <mergeCell ref="N366:O366"/>
    <mergeCell ref="P366:Q366"/>
    <mergeCell ref="R366:S366"/>
    <mergeCell ref="J365:L365"/>
    <mergeCell ref="N365:O365"/>
    <mergeCell ref="P363:Q363"/>
    <mergeCell ref="R363:S363"/>
    <mergeCell ref="J364:L364"/>
    <mergeCell ref="N364:O364"/>
    <mergeCell ref="P364:Q364"/>
    <mergeCell ref="R364:S364"/>
    <mergeCell ref="J363:L363"/>
    <mergeCell ref="N363:O363"/>
    <mergeCell ref="P361:Q361"/>
    <mergeCell ref="R361:S361"/>
    <mergeCell ref="J362:L362"/>
    <mergeCell ref="N362:O362"/>
    <mergeCell ref="P362:Q362"/>
    <mergeCell ref="R362:S362"/>
    <mergeCell ref="J361:L361"/>
    <mergeCell ref="N361:O361"/>
    <mergeCell ref="P359:Q359"/>
    <mergeCell ref="R359:S359"/>
    <mergeCell ref="J360:L360"/>
    <mergeCell ref="N360:O360"/>
    <mergeCell ref="P360:Q360"/>
    <mergeCell ref="R360:S360"/>
    <mergeCell ref="J359:L359"/>
    <mergeCell ref="N359:O359"/>
    <mergeCell ref="P356:Q356"/>
    <mergeCell ref="R356:S356"/>
    <mergeCell ref="J358:L358"/>
    <mergeCell ref="N358:O358"/>
    <mergeCell ref="P358:Q358"/>
    <mergeCell ref="R358:S358"/>
    <mergeCell ref="J356:L356"/>
    <mergeCell ref="N356:O356"/>
    <mergeCell ref="R354:S354"/>
    <mergeCell ref="J355:L355"/>
    <mergeCell ref="N355:O355"/>
    <mergeCell ref="P355:Q355"/>
    <mergeCell ref="R355:S355"/>
    <mergeCell ref="J354:L354"/>
    <mergeCell ref="N354:O354"/>
    <mergeCell ref="P351:Q351"/>
    <mergeCell ref="R351:S351"/>
    <mergeCell ref="J353:L353"/>
    <mergeCell ref="N353:O353"/>
    <mergeCell ref="P353:Q353"/>
    <mergeCell ref="R353:S353"/>
    <mergeCell ref="J351:L351"/>
    <mergeCell ref="N351:O351"/>
    <mergeCell ref="J352:L352"/>
    <mergeCell ref="N352:O352"/>
    <mergeCell ref="P349:Q349"/>
    <mergeCell ref="R349:S349"/>
    <mergeCell ref="J350:L350"/>
    <mergeCell ref="N350:O350"/>
    <mergeCell ref="P350:Q350"/>
    <mergeCell ref="R350:S350"/>
    <mergeCell ref="J349:L349"/>
    <mergeCell ref="N349:O349"/>
    <mergeCell ref="J347:L347"/>
    <mergeCell ref="N347:O347"/>
    <mergeCell ref="P347:Q347"/>
    <mergeCell ref="R347:S347"/>
    <mergeCell ref="J346:L346"/>
    <mergeCell ref="N346:O346"/>
    <mergeCell ref="P343:Q343"/>
    <mergeCell ref="R343:S343"/>
    <mergeCell ref="J345:L345"/>
    <mergeCell ref="N345:O345"/>
    <mergeCell ref="P345:Q345"/>
    <mergeCell ref="R345:S345"/>
    <mergeCell ref="J343:L343"/>
    <mergeCell ref="N343:O343"/>
    <mergeCell ref="J344:L344"/>
    <mergeCell ref="N344:O344"/>
    <mergeCell ref="P341:Q341"/>
    <mergeCell ref="R341:S341"/>
    <mergeCell ref="J342:L342"/>
    <mergeCell ref="N342:O342"/>
    <mergeCell ref="P342:Q342"/>
    <mergeCell ref="R342:S342"/>
    <mergeCell ref="J341:L341"/>
    <mergeCell ref="N341:O341"/>
    <mergeCell ref="P339:Q339"/>
    <mergeCell ref="R339:S339"/>
    <mergeCell ref="J340:L340"/>
    <mergeCell ref="N340:O340"/>
    <mergeCell ref="P340:Q340"/>
    <mergeCell ref="R340:S340"/>
    <mergeCell ref="J339:L339"/>
    <mergeCell ref="N339:O339"/>
    <mergeCell ref="P337:Q337"/>
    <mergeCell ref="R337:S337"/>
    <mergeCell ref="J338:L338"/>
    <mergeCell ref="N338:O338"/>
    <mergeCell ref="P338:Q338"/>
    <mergeCell ref="R338:S338"/>
    <mergeCell ref="J337:L337"/>
    <mergeCell ref="N337:O337"/>
    <mergeCell ref="P335:Q335"/>
    <mergeCell ref="R335:S335"/>
    <mergeCell ref="J336:L336"/>
    <mergeCell ref="N336:O336"/>
    <mergeCell ref="P336:Q336"/>
    <mergeCell ref="R336:S336"/>
    <mergeCell ref="J335:L335"/>
    <mergeCell ref="N335:O335"/>
    <mergeCell ref="P333:Q333"/>
    <mergeCell ref="R333:S333"/>
    <mergeCell ref="J334:L334"/>
    <mergeCell ref="N334:O334"/>
    <mergeCell ref="P334:Q334"/>
    <mergeCell ref="R334:S334"/>
    <mergeCell ref="J333:L333"/>
    <mergeCell ref="N333:O333"/>
    <mergeCell ref="P331:Q331"/>
    <mergeCell ref="R331:S331"/>
    <mergeCell ref="J332:L332"/>
    <mergeCell ref="N332:O332"/>
    <mergeCell ref="P332:Q332"/>
    <mergeCell ref="R332:S332"/>
    <mergeCell ref="J331:L331"/>
    <mergeCell ref="N331:O331"/>
    <mergeCell ref="P329:Q329"/>
    <mergeCell ref="R329:S329"/>
    <mergeCell ref="J330:L330"/>
    <mergeCell ref="N330:O330"/>
    <mergeCell ref="P330:Q330"/>
    <mergeCell ref="R330:S330"/>
    <mergeCell ref="J329:L329"/>
    <mergeCell ref="N329:O329"/>
    <mergeCell ref="P327:Q327"/>
    <mergeCell ref="R327:S327"/>
    <mergeCell ref="J328:L328"/>
    <mergeCell ref="N328:O328"/>
    <mergeCell ref="P328:Q328"/>
    <mergeCell ref="R328:S328"/>
    <mergeCell ref="J327:L327"/>
    <mergeCell ref="N327:O327"/>
    <mergeCell ref="P325:Q325"/>
    <mergeCell ref="R325:S325"/>
    <mergeCell ref="J326:L326"/>
    <mergeCell ref="N326:O326"/>
    <mergeCell ref="P326:Q326"/>
    <mergeCell ref="R326:S326"/>
    <mergeCell ref="J325:L325"/>
    <mergeCell ref="N325:O325"/>
    <mergeCell ref="P323:Q323"/>
    <mergeCell ref="R323:S323"/>
    <mergeCell ref="J324:L324"/>
    <mergeCell ref="N324:O324"/>
    <mergeCell ref="P324:Q324"/>
    <mergeCell ref="R324:S324"/>
    <mergeCell ref="J323:L323"/>
    <mergeCell ref="N323:O323"/>
    <mergeCell ref="P321:Q321"/>
    <mergeCell ref="R321:S321"/>
    <mergeCell ref="J322:L322"/>
    <mergeCell ref="N322:O322"/>
    <mergeCell ref="P322:Q322"/>
    <mergeCell ref="R322:S322"/>
    <mergeCell ref="J321:L321"/>
    <mergeCell ref="N321:O321"/>
    <mergeCell ref="P319:Q319"/>
    <mergeCell ref="R319:S319"/>
    <mergeCell ref="J320:L320"/>
    <mergeCell ref="N320:O320"/>
    <mergeCell ref="P320:Q320"/>
    <mergeCell ref="R320:S320"/>
    <mergeCell ref="J319:L319"/>
    <mergeCell ref="N319:O319"/>
    <mergeCell ref="P317:Q317"/>
    <mergeCell ref="R317:S317"/>
    <mergeCell ref="J318:L318"/>
    <mergeCell ref="N318:O318"/>
    <mergeCell ref="P318:Q318"/>
    <mergeCell ref="R318:S318"/>
    <mergeCell ref="J317:L317"/>
    <mergeCell ref="N317:O317"/>
    <mergeCell ref="P315:Q315"/>
    <mergeCell ref="R315:S315"/>
    <mergeCell ref="J316:L316"/>
    <mergeCell ref="N316:O316"/>
    <mergeCell ref="P316:Q316"/>
    <mergeCell ref="R316:S316"/>
    <mergeCell ref="J315:L315"/>
    <mergeCell ref="N315:O315"/>
    <mergeCell ref="P313:Q313"/>
    <mergeCell ref="R313:S313"/>
    <mergeCell ref="J314:L314"/>
    <mergeCell ref="N314:O314"/>
    <mergeCell ref="P314:Q314"/>
    <mergeCell ref="R314:S314"/>
    <mergeCell ref="J313:L313"/>
    <mergeCell ref="N313:O313"/>
    <mergeCell ref="P311:Q311"/>
    <mergeCell ref="R311:S311"/>
    <mergeCell ref="J312:L312"/>
    <mergeCell ref="N312:O312"/>
    <mergeCell ref="P312:Q312"/>
    <mergeCell ref="R312:S312"/>
    <mergeCell ref="J311:L311"/>
    <mergeCell ref="N311:O311"/>
    <mergeCell ref="P309:Q309"/>
    <mergeCell ref="R309:S309"/>
    <mergeCell ref="J310:L310"/>
    <mergeCell ref="N310:O310"/>
    <mergeCell ref="P310:Q310"/>
    <mergeCell ref="R310:S310"/>
    <mergeCell ref="J309:L309"/>
    <mergeCell ref="N309:O309"/>
    <mergeCell ref="P307:Q307"/>
    <mergeCell ref="R307:S307"/>
    <mergeCell ref="J308:L308"/>
    <mergeCell ref="N308:O308"/>
    <mergeCell ref="P308:Q308"/>
    <mergeCell ref="R308:S308"/>
    <mergeCell ref="J307:L307"/>
    <mergeCell ref="N307:O307"/>
    <mergeCell ref="P305:Q305"/>
    <mergeCell ref="R305:S305"/>
    <mergeCell ref="J306:L306"/>
    <mergeCell ref="N306:O306"/>
    <mergeCell ref="P306:Q306"/>
    <mergeCell ref="R306:S306"/>
    <mergeCell ref="J305:L305"/>
    <mergeCell ref="N305:O305"/>
    <mergeCell ref="P303:Q303"/>
    <mergeCell ref="R303:S303"/>
    <mergeCell ref="J304:L304"/>
    <mergeCell ref="N304:O304"/>
    <mergeCell ref="P304:Q304"/>
    <mergeCell ref="R304:S304"/>
    <mergeCell ref="J303:L303"/>
    <mergeCell ref="N303:O303"/>
    <mergeCell ref="P301:Q301"/>
    <mergeCell ref="R301:S301"/>
    <mergeCell ref="J302:L302"/>
    <mergeCell ref="N302:O302"/>
    <mergeCell ref="P302:Q302"/>
    <mergeCell ref="R302:S302"/>
    <mergeCell ref="J301:L301"/>
    <mergeCell ref="N301:O301"/>
    <mergeCell ref="N297:O297"/>
    <mergeCell ref="P299:Q299"/>
    <mergeCell ref="R299:S299"/>
    <mergeCell ref="J300:L300"/>
    <mergeCell ref="N300:O300"/>
    <mergeCell ref="P300:Q300"/>
    <mergeCell ref="R300:S300"/>
    <mergeCell ref="J299:L299"/>
    <mergeCell ref="N299:O299"/>
    <mergeCell ref="R296:S296"/>
    <mergeCell ref="J295:L295"/>
    <mergeCell ref="N295:O295"/>
    <mergeCell ref="P297:Q297"/>
    <mergeCell ref="R297:S297"/>
    <mergeCell ref="J298:L298"/>
    <mergeCell ref="N298:O298"/>
    <mergeCell ref="P298:Q298"/>
    <mergeCell ref="R298:S298"/>
    <mergeCell ref="J297:L297"/>
    <mergeCell ref="R293:S293"/>
    <mergeCell ref="J294:L294"/>
    <mergeCell ref="N294:O294"/>
    <mergeCell ref="P294:Q294"/>
    <mergeCell ref="R294:S294"/>
    <mergeCell ref="P295:Q295"/>
    <mergeCell ref="R295:S295"/>
    <mergeCell ref="P291:Q291"/>
    <mergeCell ref="R291:S291"/>
    <mergeCell ref="J292:L292"/>
    <mergeCell ref="N292:O292"/>
    <mergeCell ref="P292:Q292"/>
    <mergeCell ref="R292:S292"/>
    <mergeCell ref="J291:L291"/>
    <mergeCell ref="N291:O291"/>
    <mergeCell ref="P289:Q289"/>
    <mergeCell ref="R289:S289"/>
    <mergeCell ref="J290:L290"/>
    <mergeCell ref="N290:O290"/>
    <mergeCell ref="P290:Q290"/>
    <mergeCell ref="R290:S290"/>
    <mergeCell ref="J289:L289"/>
    <mergeCell ref="N289:O289"/>
    <mergeCell ref="J288:L288"/>
    <mergeCell ref="N288:O288"/>
    <mergeCell ref="P288:Q288"/>
    <mergeCell ref="R288:S288"/>
    <mergeCell ref="J287:L287"/>
    <mergeCell ref="N287:O287"/>
    <mergeCell ref="N286:O286"/>
    <mergeCell ref="P286:Q286"/>
    <mergeCell ref="R286:S286"/>
    <mergeCell ref="J284:L284"/>
    <mergeCell ref="P287:Q287"/>
    <mergeCell ref="R287:S287"/>
    <mergeCell ref="P284:Q284"/>
    <mergeCell ref="P283:Q283"/>
    <mergeCell ref="R283:S283"/>
    <mergeCell ref="R284:S284"/>
    <mergeCell ref="J285:L285"/>
    <mergeCell ref="N285:O285"/>
    <mergeCell ref="P285:Q285"/>
    <mergeCell ref="R285:S285"/>
    <mergeCell ref="N284:O284"/>
    <mergeCell ref="J283:L283"/>
    <mergeCell ref="N283:O283"/>
    <mergeCell ref="P281:Q281"/>
    <mergeCell ref="R281:S281"/>
    <mergeCell ref="J282:L282"/>
    <mergeCell ref="N282:O282"/>
    <mergeCell ref="P282:Q282"/>
    <mergeCell ref="R282:S282"/>
    <mergeCell ref="R278:S278"/>
    <mergeCell ref="J279:L279"/>
    <mergeCell ref="N279:O279"/>
    <mergeCell ref="P279:Q279"/>
    <mergeCell ref="R279:S279"/>
    <mergeCell ref="P280:Q280"/>
    <mergeCell ref="R280:S280"/>
    <mergeCell ref="P278:Q278"/>
    <mergeCell ref="J278:L278"/>
    <mergeCell ref="N278:O278"/>
    <mergeCell ref="P274:Q274"/>
    <mergeCell ref="R274:S274"/>
    <mergeCell ref="J277:L277"/>
    <mergeCell ref="N277:O277"/>
    <mergeCell ref="P277:Q277"/>
    <mergeCell ref="R277:S277"/>
    <mergeCell ref="J274:L274"/>
    <mergeCell ref="N274:O274"/>
    <mergeCell ref="J275:L275"/>
    <mergeCell ref="N275:O275"/>
    <mergeCell ref="R271:S271"/>
    <mergeCell ref="J272:L272"/>
    <mergeCell ref="N272:O272"/>
    <mergeCell ref="P272:Q272"/>
    <mergeCell ref="R272:S272"/>
    <mergeCell ref="J273:L273"/>
    <mergeCell ref="N273:O273"/>
    <mergeCell ref="P273:Q273"/>
    <mergeCell ref="R273:S273"/>
    <mergeCell ref="J271:L271"/>
    <mergeCell ref="R268:S268"/>
    <mergeCell ref="J269:L269"/>
    <mergeCell ref="N269:O269"/>
    <mergeCell ref="P269:Q269"/>
    <mergeCell ref="R269:S269"/>
    <mergeCell ref="J270:L270"/>
    <mergeCell ref="N270:O270"/>
    <mergeCell ref="P270:Q270"/>
    <mergeCell ref="R270:S270"/>
    <mergeCell ref="J266:L266"/>
    <mergeCell ref="N266:O266"/>
    <mergeCell ref="P266:Q266"/>
    <mergeCell ref="R266:S266"/>
    <mergeCell ref="J267:L267"/>
    <mergeCell ref="N267:O267"/>
    <mergeCell ref="P267:Q267"/>
    <mergeCell ref="R267:S267"/>
    <mergeCell ref="R263:S263"/>
    <mergeCell ref="J264:L264"/>
    <mergeCell ref="N264:O264"/>
    <mergeCell ref="P264:Q264"/>
    <mergeCell ref="R264:S264"/>
    <mergeCell ref="J265:L265"/>
    <mergeCell ref="N265:O265"/>
    <mergeCell ref="P265:Q265"/>
    <mergeCell ref="R265:S265"/>
    <mergeCell ref="J263:L263"/>
    <mergeCell ref="R258:S258"/>
    <mergeCell ref="J259:L259"/>
    <mergeCell ref="N259:O259"/>
    <mergeCell ref="P259:Q259"/>
    <mergeCell ref="R259:S259"/>
    <mergeCell ref="J260:L260"/>
    <mergeCell ref="N260:O260"/>
    <mergeCell ref="P260:Q260"/>
    <mergeCell ref="R260:S260"/>
    <mergeCell ref="J256:L256"/>
    <mergeCell ref="N256:O256"/>
    <mergeCell ref="P256:Q256"/>
    <mergeCell ref="R256:S256"/>
    <mergeCell ref="J257:L257"/>
    <mergeCell ref="N257:O257"/>
    <mergeCell ref="P257:Q257"/>
    <mergeCell ref="R257:S257"/>
    <mergeCell ref="P254:Q254"/>
    <mergeCell ref="R254:S254"/>
    <mergeCell ref="J255:L255"/>
    <mergeCell ref="N255:O255"/>
    <mergeCell ref="P255:Q255"/>
    <mergeCell ref="R255:S255"/>
    <mergeCell ref="J254:L254"/>
    <mergeCell ref="N254:O254"/>
    <mergeCell ref="P252:Q252"/>
    <mergeCell ref="R252:S252"/>
    <mergeCell ref="J253:L253"/>
    <mergeCell ref="N253:O253"/>
    <mergeCell ref="P253:Q253"/>
    <mergeCell ref="R253:S253"/>
    <mergeCell ref="J252:L252"/>
    <mergeCell ref="N252:O252"/>
    <mergeCell ref="P250:Q250"/>
    <mergeCell ref="R250:S250"/>
    <mergeCell ref="J251:L251"/>
    <mergeCell ref="N251:O251"/>
    <mergeCell ref="P251:Q251"/>
    <mergeCell ref="R251:S251"/>
    <mergeCell ref="J250:L250"/>
    <mergeCell ref="N250:O250"/>
    <mergeCell ref="P248:Q248"/>
    <mergeCell ref="R248:S248"/>
    <mergeCell ref="J249:L249"/>
    <mergeCell ref="N249:O249"/>
    <mergeCell ref="P249:Q249"/>
    <mergeCell ref="R249:S249"/>
    <mergeCell ref="J248:L248"/>
    <mergeCell ref="N248:O248"/>
    <mergeCell ref="P246:Q246"/>
    <mergeCell ref="R246:S246"/>
    <mergeCell ref="J247:L247"/>
    <mergeCell ref="N247:O247"/>
    <mergeCell ref="P247:Q247"/>
    <mergeCell ref="R247:S247"/>
    <mergeCell ref="J246:L246"/>
    <mergeCell ref="N246:O246"/>
    <mergeCell ref="P244:Q244"/>
    <mergeCell ref="R244:S244"/>
    <mergeCell ref="J245:L245"/>
    <mergeCell ref="N245:O245"/>
    <mergeCell ref="P245:Q245"/>
    <mergeCell ref="R245:S245"/>
    <mergeCell ref="J244:L244"/>
    <mergeCell ref="N244:O244"/>
    <mergeCell ref="P242:Q242"/>
    <mergeCell ref="R242:S242"/>
    <mergeCell ref="J243:L243"/>
    <mergeCell ref="N243:O243"/>
    <mergeCell ref="P243:Q243"/>
    <mergeCell ref="R243:S243"/>
    <mergeCell ref="J242:L242"/>
    <mergeCell ref="N242:O242"/>
    <mergeCell ref="P240:Q240"/>
    <mergeCell ref="R240:S240"/>
    <mergeCell ref="J241:L241"/>
    <mergeCell ref="N241:O241"/>
    <mergeCell ref="P241:Q241"/>
    <mergeCell ref="R241:S241"/>
    <mergeCell ref="J240:L240"/>
    <mergeCell ref="N240:O240"/>
    <mergeCell ref="P238:Q238"/>
    <mergeCell ref="R238:S238"/>
    <mergeCell ref="J239:L239"/>
    <mergeCell ref="N239:O239"/>
    <mergeCell ref="P239:Q239"/>
    <mergeCell ref="R239:S239"/>
    <mergeCell ref="J238:L238"/>
    <mergeCell ref="N238:O238"/>
    <mergeCell ref="P236:Q236"/>
    <mergeCell ref="R236:S236"/>
    <mergeCell ref="J237:L237"/>
    <mergeCell ref="N237:O237"/>
    <mergeCell ref="P237:Q237"/>
    <mergeCell ref="R237:S237"/>
    <mergeCell ref="J236:L236"/>
    <mergeCell ref="N236:O236"/>
    <mergeCell ref="P234:Q234"/>
    <mergeCell ref="R234:S234"/>
    <mergeCell ref="J235:L235"/>
    <mergeCell ref="N235:O235"/>
    <mergeCell ref="P235:Q235"/>
    <mergeCell ref="R235:S235"/>
    <mergeCell ref="J234:L234"/>
    <mergeCell ref="N234:O234"/>
    <mergeCell ref="P232:Q232"/>
    <mergeCell ref="R232:S232"/>
    <mergeCell ref="J233:L233"/>
    <mergeCell ref="N233:O233"/>
    <mergeCell ref="P233:Q233"/>
    <mergeCell ref="R233:S233"/>
    <mergeCell ref="J232:L232"/>
    <mergeCell ref="N232:O232"/>
    <mergeCell ref="P224:Q224"/>
    <mergeCell ref="R224:S224"/>
    <mergeCell ref="J225:L225"/>
    <mergeCell ref="N225:O225"/>
    <mergeCell ref="P225:Q225"/>
    <mergeCell ref="R225:S225"/>
    <mergeCell ref="J224:L224"/>
    <mergeCell ref="N224:O224"/>
    <mergeCell ref="P222:Q222"/>
    <mergeCell ref="R222:S222"/>
    <mergeCell ref="J223:L223"/>
    <mergeCell ref="N223:O223"/>
    <mergeCell ref="P223:Q223"/>
    <mergeCell ref="R223:S223"/>
    <mergeCell ref="J222:L222"/>
    <mergeCell ref="N222:O222"/>
    <mergeCell ref="P220:Q220"/>
    <mergeCell ref="R220:S220"/>
    <mergeCell ref="J221:L221"/>
    <mergeCell ref="N221:O221"/>
    <mergeCell ref="P221:Q221"/>
    <mergeCell ref="R221:S221"/>
    <mergeCell ref="J220:L220"/>
    <mergeCell ref="N220:O220"/>
    <mergeCell ref="P218:Q218"/>
    <mergeCell ref="R218:S218"/>
    <mergeCell ref="J219:L219"/>
    <mergeCell ref="N219:O219"/>
    <mergeCell ref="P219:Q219"/>
    <mergeCell ref="R219:S219"/>
    <mergeCell ref="J218:L218"/>
    <mergeCell ref="N218:O218"/>
    <mergeCell ref="P216:Q216"/>
    <mergeCell ref="R216:S216"/>
    <mergeCell ref="J217:L217"/>
    <mergeCell ref="N217:O217"/>
    <mergeCell ref="P217:Q217"/>
    <mergeCell ref="R217:S217"/>
    <mergeCell ref="J216:L216"/>
    <mergeCell ref="N216:O216"/>
    <mergeCell ref="P214:Q214"/>
    <mergeCell ref="R214:S214"/>
    <mergeCell ref="J215:L215"/>
    <mergeCell ref="N215:O215"/>
    <mergeCell ref="P215:Q215"/>
    <mergeCell ref="R215:S215"/>
    <mergeCell ref="J214:L214"/>
    <mergeCell ref="N214:O214"/>
    <mergeCell ref="P212:Q212"/>
    <mergeCell ref="R212:S212"/>
    <mergeCell ref="J213:L213"/>
    <mergeCell ref="N213:O213"/>
    <mergeCell ref="P213:Q213"/>
    <mergeCell ref="R213:S213"/>
    <mergeCell ref="J212:L212"/>
    <mergeCell ref="N212:O212"/>
    <mergeCell ref="P210:Q210"/>
    <mergeCell ref="R210:S210"/>
    <mergeCell ref="J211:L211"/>
    <mergeCell ref="N211:O211"/>
    <mergeCell ref="P211:Q211"/>
    <mergeCell ref="R211:S211"/>
    <mergeCell ref="J210:L210"/>
    <mergeCell ref="N210:O210"/>
    <mergeCell ref="P208:Q208"/>
    <mergeCell ref="R208:S208"/>
    <mergeCell ref="J209:L209"/>
    <mergeCell ref="N209:O209"/>
    <mergeCell ref="P209:Q209"/>
    <mergeCell ref="R209:S209"/>
    <mergeCell ref="J208:L208"/>
    <mergeCell ref="N208:O208"/>
    <mergeCell ref="P206:Q206"/>
    <mergeCell ref="R206:S206"/>
    <mergeCell ref="J207:L207"/>
    <mergeCell ref="N207:O207"/>
    <mergeCell ref="P207:Q207"/>
    <mergeCell ref="R207:S207"/>
    <mergeCell ref="J206:L206"/>
    <mergeCell ref="N206:O206"/>
    <mergeCell ref="P204:Q204"/>
    <mergeCell ref="R204:S204"/>
    <mergeCell ref="J205:L205"/>
    <mergeCell ref="N205:O205"/>
    <mergeCell ref="P205:Q205"/>
    <mergeCell ref="R205:S205"/>
    <mergeCell ref="J204:L204"/>
    <mergeCell ref="N204:O204"/>
    <mergeCell ref="P202:Q202"/>
    <mergeCell ref="R202:S202"/>
    <mergeCell ref="J203:L203"/>
    <mergeCell ref="N203:O203"/>
    <mergeCell ref="P203:Q203"/>
    <mergeCell ref="R203:S203"/>
    <mergeCell ref="J202:L202"/>
    <mergeCell ref="N202:O202"/>
    <mergeCell ref="P200:Q200"/>
    <mergeCell ref="R200:S200"/>
    <mergeCell ref="J201:L201"/>
    <mergeCell ref="N201:O201"/>
    <mergeCell ref="P201:Q201"/>
    <mergeCell ref="R201:S201"/>
    <mergeCell ref="J200:L200"/>
    <mergeCell ref="N200:O200"/>
    <mergeCell ref="P198:Q198"/>
    <mergeCell ref="R198:S198"/>
    <mergeCell ref="J199:L199"/>
    <mergeCell ref="N199:O199"/>
    <mergeCell ref="P199:Q199"/>
    <mergeCell ref="R199:S199"/>
    <mergeCell ref="J198:L198"/>
    <mergeCell ref="N198:O198"/>
    <mergeCell ref="P196:Q196"/>
    <mergeCell ref="R196:S196"/>
    <mergeCell ref="J197:L197"/>
    <mergeCell ref="N197:O197"/>
    <mergeCell ref="P197:Q197"/>
    <mergeCell ref="R197:S197"/>
    <mergeCell ref="J196:L196"/>
    <mergeCell ref="N196:O196"/>
    <mergeCell ref="P194:Q194"/>
    <mergeCell ref="R194:S194"/>
    <mergeCell ref="J195:L195"/>
    <mergeCell ref="N195:O195"/>
    <mergeCell ref="P195:Q195"/>
    <mergeCell ref="R195:S195"/>
    <mergeCell ref="J194:L194"/>
    <mergeCell ref="N194:O194"/>
    <mergeCell ref="P192:Q192"/>
    <mergeCell ref="R192:S192"/>
    <mergeCell ref="J193:L193"/>
    <mergeCell ref="N193:O193"/>
    <mergeCell ref="P193:Q193"/>
    <mergeCell ref="R193:S193"/>
    <mergeCell ref="J192:L192"/>
    <mergeCell ref="N192:O192"/>
    <mergeCell ref="P190:Q190"/>
    <mergeCell ref="R190:S190"/>
    <mergeCell ref="J191:L191"/>
    <mergeCell ref="N191:O191"/>
    <mergeCell ref="P191:Q191"/>
    <mergeCell ref="R191:S191"/>
    <mergeCell ref="J190:L190"/>
    <mergeCell ref="N190:O190"/>
    <mergeCell ref="P184:Q184"/>
    <mergeCell ref="R184:S184"/>
    <mergeCell ref="J189:L189"/>
    <mergeCell ref="N189:O189"/>
    <mergeCell ref="P189:Q189"/>
    <mergeCell ref="R189:S189"/>
    <mergeCell ref="J184:L184"/>
    <mergeCell ref="N184:O184"/>
    <mergeCell ref="J185:L185"/>
    <mergeCell ref="N185:O185"/>
    <mergeCell ref="P182:Q182"/>
    <mergeCell ref="R182:S182"/>
    <mergeCell ref="J183:L183"/>
    <mergeCell ref="N183:O183"/>
    <mergeCell ref="P183:Q183"/>
    <mergeCell ref="R183:S183"/>
    <mergeCell ref="J182:L182"/>
    <mergeCell ref="N182:O182"/>
    <mergeCell ref="P180:Q180"/>
    <mergeCell ref="R180:S180"/>
    <mergeCell ref="J181:L181"/>
    <mergeCell ref="N181:O181"/>
    <mergeCell ref="P181:Q181"/>
    <mergeCell ref="R181:S181"/>
    <mergeCell ref="J180:L180"/>
    <mergeCell ref="N180:O180"/>
    <mergeCell ref="P178:Q178"/>
    <mergeCell ref="R178:S178"/>
    <mergeCell ref="J179:L179"/>
    <mergeCell ref="N179:O179"/>
    <mergeCell ref="P179:Q179"/>
    <mergeCell ref="R179:S179"/>
    <mergeCell ref="J178:L178"/>
    <mergeCell ref="N178:O178"/>
    <mergeCell ref="P176:Q176"/>
    <mergeCell ref="R176:S176"/>
    <mergeCell ref="J177:L177"/>
    <mergeCell ref="N177:O177"/>
    <mergeCell ref="P177:Q177"/>
    <mergeCell ref="R177:S177"/>
    <mergeCell ref="J176:L176"/>
    <mergeCell ref="N176:O176"/>
    <mergeCell ref="P172:Q172"/>
    <mergeCell ref="R172:S172"/>
    <mergeCell ref="J173:L173"/>
    <mergeCell ref="N173:O173"/>
    <mergeCell ref="P173:Q173"/>
    <mergeCell ref="R173:S173"/>
    <mergeCell ref="J172:L172"/>
    <mergeCell ref="N172:O172"/>
    <mergeCell ref="P170:Q170"/>
    <mergeCell ref="R170:S170"/>
    <mergeCell ref="J171:L171"/>
    <mergeCell ref="N171:O171"/>
    <mergeCell ref="P171:Q171"/>
    <mergeCell ref="R171:S171"/>
    <mergeCell ref="J170:L170"/>
    <mergeCell ref="N170:O170"/>
    <mergeCell ref="P168:Q168"/>
    <mergeCell ref="R168:S168"/>
    <mergeCell ref="J169:L169"/>
    <mergeCell ref="N169:O169"/>
    <mergeCell ref="P169:Q169"/>
    <mergeCell ref="R169:S169"/>
    <mergeCell ref="J168:L168"/>
    <mergeCell ref="N168:O168"/>
    <mergeCell ref="P166:Q166"/>
    <mergeCell ref="R166:S166"/>
    <mergeCell ref="J167:L167"/>
    <mergeCell ref="N167:O167"/>
    <mergeCell ref="P167:Q167"/>
    <mergeCell ref="R167:S167"/>
    <mergeCell ref="J166:L166"/>
    <mergeCell ref="N166:O166"/>
    <mergeCell ref="P164:Q164"/>
    <mergeCell ref="R164:S164"/>
    <mergeCell ref="J165:L165"/>
    <mergeCell ref="N165:O165"/>
    <mergeCell ref="P165:Q165"/>
    <mergeCell ref="R165:S165"/>
    <mergeCell ref="J164:L164"/>
    <mergeCell ref="N164:O164"/>
    <mergeCell ref="P162:Q162"/>
    <mergeCell ref="R162:S162"/>
    <mergeCell ref="J163:L163"/>
    <mergeCell ref="N163:O163"/>
    <mergeCell ref="P163:Q163"/>
    <mergeCell ref="R163:S163"/>
    <mergeCell ref="J162:L162"/>
    <mergeCell ref="N162:O162"/>
    <mergeCell ref="P160:Q160"/>
    <mergeCell ref="R160:S160"/>
    <mergeCell ref="J161:L161"/>
    <mergeCell ref="N161:O161"/>
    <mergeCell ref="P161:Q161"/>
    <mergeCell ref="R161:S161"/>
    <mergeCell ref="J160:L160"/>
    <mergeCell ref="N160:O160"/>
    <mergeCell ref="P158:Q158"/>
    <mergeCell ref="R158:S158"/>
    <mergeCell ref="J159:L159"/>
    <mergeCell ref="N159:O159"/>
    <mergeCell ref="P159:Q159"/>
    <mergeCell ref="R159:S159"/>
    <mergeCell ref="J158:L158"/>
    <mergeCell ref="N158:O158"/>
    <mergeCell ref="P156:Q156"/>
    <mergeCell ref="R156:S156"/>
    <mergeCell ref="J157:L157"/>
    <mergeCell ref="N157:O157"/>
    <mergeCell ref="P157:Q157"/>
    <mergeCell ref="R157:S157"/>
    <mergeCell ref="J156:L156"/>
    <mergeCell ref="N156:O156"/>
    <mergeCell ref="P154:Q154"/>
    <mergeCell ref="R154:S154"/>
    <mergeCell ref="J155:L155"/>
    <mergeCell ref="N155:O155"/>
    <mergeCell ref="P155:Q155"/>
    <mergeCell ref="R155:S155"/>
    <mergeCell ref="J154:L154"/>
    <mergeCell ref="N154:O154"/>
    <mergeCell ref="P152:Q152"/>
    <mergeCell ref="R152:S152"/>
    <mergeCell ref="J153:L153"/>
    <mergeCell ref="N153:O153"/>
    <mergeCell ref="P153:Q153"/>
    <mergeCell ref="R153:S153"/>
    <mergeCell ref="J152:L152"/>
    <mergeCell ref="N152:O152"/>
    <mergeCell ref="P150:Q150"/>
    <mergeCell ref="R150:S150"/>
    <mergeCell ref="J151:L151"/>
    <mergeCell ref="N151:O151"/>
    <mergeCell ref="P151:Q151"/>
    <mergeCell ref="R151:S151"/>
    <mergeCell ref="J150:L150"/>
    <mergeCell ref="N150:O150"/>
    <mergeCell ref="P148:Q148"/>
    <mergeCell ref="R148:S148"/>
    <mergeCell ref="J149:L149"/>
    <mergeCell ref="N149:O149"/>
    <mergeCell ref="P149:Q149"/>
    <mergeCell ref="R149:S149"/>
    <mergeCell ref="J148:L148"/>
    <mergeCell ref="N148:O148"/>
    <mergeCell ref="P146:Q146"/>
    <mergeCell ref="R146:S146"/>
    <mergeCell ref="J147:L147"/>
    <mergeCell ref="N147:O147"/>
    <mergeCell ref="P147:Q147"/>
    <mergeCell ref="R147:S147"/>
    <mergeCell ref="J146:L146"/>
    <mergeCell ref="N146:O146"/>
    <mergeCell ref="P144:Q144"/>
    <mergeCell ref="R144:S144"/>
    <mergeCell ref="J145:L145"/>
    <mergeCell ref="N145:O145"/>
    <mergeCell ref="P145:Q145"/>
    <mergeCell ref="R145:S145"/>
    <mergeCell ref="J144:L144"/>
    <mergeCell ref="N144:O144"/>
    <mergeCell ref="P142:Q142"/>
    <mergeCell ref="R142:S142"/>
    <mergeCell ref="J143:L143"/>
    <mergeCell ref="N143:O143"/>
    <mergeCell ref="P143:Q143"/>
    <mergeCell ref="R143:S143"/>
    <mergeCell ref="J142:L142"/>
    <mergeCell ref="N142:O142"/>
    <mergeCell ref="P140:Q140"/>
    <mergeCell ref="R140:S140"/>
    <mergeCell ref="J141:L141"/>
    <mergeCell ref="N141:O141"/>
    <mergeCell ref="P141:Q141"/>
    <mergeCell ref="R141:S141"/>
    <mergeCell ref="J140:L140"/>
    <mergeCell ref="N140:O140"/>
    <mergeCell ref="P138:Q138"/>
    <mergeCell ref="R138:S138"/>
    <mergeCell ref="J139:L139"/>
    <mergeCell ref="N139:O139"/>
    <mergeCell ref="P139:Q139"/>
    <mergeCell ref="R139:S139"/>
    <mergeCell ref="J138:L138"/>
    <mergeCell ref="N138:O138"/>
    <mergeCell ref="P136:Q136"/>
    <mergeCell ref="R136:S136"/>
    <mergeCell ref="J137:L137"/>
    <mergeCell ref="N137:O137"/>
    <mergeCell ref="P137:Q137"/>
    <mergeCell ref="R137:S137"/>
    <mergeCell ref="J136:L136"/>
    <mergeCell ref="N136:O136"/>
    <mergeCell ref="P134:Q134"/>
    <mergeCell ref="R134:S134"/>
    <mergeCell ref="J135:L135"/>
    <mergeCell ref="N135:O135"/>
    <mergeCell ref="P135:Q135"/>
    <mergeCell ref="R135:S135"/>
    <mergeCell ref="J134:L134"/>
    <mergeCell ref="N134:O134"/>
    <mergeCell ref="P132:Q132"/>
    <mergeCell ref="R132:S132"/>
    <mergeCell ref="J133:L133"/>
    <mergeCell ref="N133:O133"/>
    <mergeCell ref="P133:Q133"/>
    <mergeCell ref="R133:S133"/>
    <mergeCell ref="J132:L132"/>
    <mergeCell ref="N132:O132"/>
    <mergeCell ref="P130:Q130"/>
    <mergeCell ref="R130:S130"/>
    <mergeCell ref="J131:L131"/>
    <mergeCell ref="N131:O131"/>
    <mergeCell ref="P131:Q131"/>
    <mergeCell ref="R131:S131"/>
    <mergeCell ref="J130:L130"/>
    <mergeCell ref="N130:O130"/>
    <mergeCell ref="P128:Q128"/>
    <mergeCell ref="R128:S128"/>
    <mergeCell ref="J129:L129"/>
    <mergeCell ref="N129:O129"/>
    <mergeCell ref="P129:Q129"/>
    <mergeCell ref="R129:S129"/>
    <mergeCell ref="J128:L128"/>
    <mergeCell ref="N128:O128"/>
    <mergeCell ref="P124:Q124"/>
    <mergeCell ref="R124:S124"/>
    <mergeCell ref="J125:L125"/>
    <mergeCell ref="N125:O125"/>
    <mergeCell ref="P125:Q125"/>
    <mergeCell ref="R125:S125"/>
    <mergeCell ref="J124:L124"/>
    <mergeCell ref="N124:O124"/>
    <mergeCell ref="P122:Q122"/>
    <mergeCell ref="R122:S122"/>
    <mergeCell ref="J123:L123"/>
    <mergeCell ref="N123:O123"/>
    <mergeCell ref="P123:Q123"/>
    <mergeCell ref="R123:S123"/>
    <mergeCell ref="J122:L122"/>
    <mergeCell ref="N122:O122"/>
    <mergeCell ref="P120:Q120"/>
    <mergeCell ref="R120:S120"/>
    <mergeCell ref="J121:L121"/>
    <mergeCell ref="N121:O121"/>
    <mergeCell ref="P121:Q121"/>
    <mergeCell ref="R121:S121"/>
    <mergeCell ref="J120:L120"/>
    <mergeCell ref="N120:O120"/>
    <mergeCell ref="P118:Q118"/>
    <mergeCell ref="R118:S118"/>
    <mergeCell ref="J119:L119"/>
    <mergeCell ref="N119:O119"/>
    <mergeCell ref="P119:Q119"/>
    <mergeCell ref="R119:S119"/>
    <mergeCell ref="J118:L118"/>
    <mergeCell ref="N118:O118"/>
    <mergeCell ref="P116:Q116"/>
    <mergeCell ref="R116:S116"/>
    <mergeCell ref="J117:L117"/>
    <mergeCell ref="N117:O117"/>
    <mergeCell ref="P117:Q117"/>
    <mergeCell ref="R117:S117"/>
    <mergeCell ref="J116:L116"/>
    <mergeCell ref="N116:O116"/>
    <mergeCell ref="P114:Q114"/>
    <mergeCell ref="R114:S114"/>
    <mergeCell ref="J115:L115"/>
    <mergeCell ref="N115:O115"/>
    <mergeCell ref="P115:Q115"/>
    <mergeCell ref="R115:S115"/>
    <mergeCell ref="J114:L114"/>
    <mergeCell ref="N114:O114"/>
    <mergeCell ref="P112:Q112"/>
    <mergeCell ref="R112:S112"/>
    <mergeCell ref="J113:L113"/>
    <mergeCell ref="N113:O113"/>
    <mergeCell ref="P113:Q113"/>
    <mergeCell ref="R113:S113"/>
    <mergeCell ref="J112:L112"/>
    <mergeCell ref="N112:O112"/>
    <mergeCell ref="P108:Q108"/>
    <mergeCell ref="R108:S108"/>
    <mergeCell ref="J109:L109"/>
    <mergeCell ref="N109:O109"/>
    <mergeCell ref="P109:Q109"/>
    <mergeCell ref="R109:S109"/>
    <mergeCell ref="J108:L108"/>
    <mergeCell ref="N108:O108"/>
    <mergeCell ref="J107:L107"/>
    <mergeCell ref="N107:O107"/>
    <mergeCell ref="P107:Q107"/>
    <mergeCell ref="R107:S107"/>
    <mergeCell ref="J106:L106"/>
    <mergeCell ref="N106:O106"/>
    <mergeCell ref="P104:Q104"/>
    <mergeCell ref="R104:S104"/>
    <mergeCell ref="J105:L105"/>
    <mergeCell ref="N105:O105"/>
    <mergeCell ref="P105:Q105"/>
    <mergeCell ref="R105:S105"/>
    <mergeCell ref="J104:L104"/>
    <mergeCell ref="N104:O104"/>
    <mergeCell ref="P102:Q102"/>
    <mergeCell ref="R102:S102"/>
    <mergeCell ref="J103:L103"/>
    <mergeCell ref="N103:O103"/>
    <mergeCell ref="P103:Q103"/>
    <mergeCell ref="R103:S103"/>
    <mergeCell ref="J102:L102"/>
    <mergeCell ref="N102:O102"/>
    <mergeCell ref="P100:Q100"/>
    <mergeCell ref="R100:S100"/>
    <mergeCell ref="J101:L101"/>
    <mergeCell ref="N101:O101"/>
    <mergeCell ref="P101:Q101"/>
    <mergeCell ref="R101:S101"/>
    <mergeCell ref="J100:L100"/>
    <mergeCell ref="N100:O100"/>
    <mergeCell ref="P98:Q98"/>
    <mergeCell ref="R98:S98"/>
    <mergeCell ref="J99:L99"/>
    <mergeCell ref="N99:O99"/>
    <mergeCell ref="P99:Q99"/>
    <mergeCell ref="R99:S99"/>
    <mergeCell ref="J98:L98"/>
    <mergeCell ref="N98:O98"/>
    <mergeCell ref="P96:Q96"/>
    <mergeCell ref="R96:S96"/>
    <mergeCell ref="J97:L97"/>
    <mergeCell ref="N97:O97"/>
    <mergeCell ref="P97:Q97"/>
    <mergeCell ref="R97:S97"/>
    <mergeCell ref="J96:L96"/>
    <mergeCell ref="N96:O96"/>
    <mergeCell ref="P94:Q94"/>
    <mergeCell ref="R94:S94"/>
    <mergeCell ref="J95:L95"/>
    <mergeCell ref="N95:O95"/>
    <mergeCell ref="P95:Q95"/>
    <mergeCell ref="R95:S95"/>
    <mergeCell ref="J94:L94"/>
    <mergeCell ref="N94:O94"/>
    <mergeCell ref="P92:Q92"/>
    <mergeCell ref="R92:S92"/>
    <mergeCell ref="J93:L93"/>
    <mergeCell ref="N93:O93"/>
    <mergeCell ref="P93:Q93"/>
    <mergeCell ref="R93:S93"/>
    <mergeCell ref="J92:L92"/>
    <mergeCell ref="N92:O92"/>
    <mergeCell ref="P90:Q90"/>
    <mergeCell ref="R90:S90"/>
    <mergeCell ref="J91:L91"/>
    <mergeCell ref="N91:O91"/>
    <mergeCell ref="P91:Q91"/>
    <mergeCell ref="R91:S91"/>
    <mergeCell ref="J90:L90"/>
    <mergeCell ref="N90:O90"/>
    <mergeCell ref="P88:Q88"/>
    <mergeCell ref="R88:S88"/>
    <mergeCell ref="J89:L89"/>
    <mergeCell ref="N89:O89"/>
    <mergeCell ref="P89:Q89"/>
    <mergeCell ref="R89:S89"/>
    <mergeCell ref="J88:L88"/>
    <mergeCell ref="N88:O88"/>
    <mergeCell ref="P86:Q86"/>
    <mergeCell ref="R86:S86"/>
    <mergeCell ref="J87:L87"/>
    <mergeCell ref="N87:O87"/>
    <mergeCell ref="P87:Q87"/>
    <mergeCell ref="R87:S87"/>
    <mergeCell ref="J86:L86"/>
    <mergeCell ref="N86:O86"/>
    <mergeCell ref="P84:Q84"/>
    <mergeCell ref="R84:S84"/>
    <mergeCell ref="J85:L85"/>
    <mergeCell ref="N85:O85"/>
    <mergeCell ref="P85:Q85"/>
    <mergeCell ref="R85:S85"/>
    <mergeCell ref="J84:L84"/>
    <mergeCell ref="N84:O84"/>
    <mergeCell ref="P82:Q82"/>
    <mergeCell ref="R82:S82"/>
    <mergeCell ref="J83:L83"/>
    <mergeCell ref="N83:O83"/>
    <mergeCell ref="P83:Q83"/>
    <mergeCell ref="R83:S83"/>
    <mergeCell ref="J82:L82"/>
    <mergeCell ref="N82:O82"/>
    <mergeCell ref="P78:Q78"/>
    <mergeCell ref="R78:S78"/>
    <mergeCell ref="J81:L81"/>
    <mergeCell ref="N81:O81"/>
    <mergeCell ref="P81:Q81"/>
    <mergeCell ref="R81:S81"/>
    <mergeCell ref="J78:L78"/>
    <mergeCell ref="N78:O78"/>
    <mergeCell ref="N80:O80"/>
    <mergeCell ref="P80:Q80"/>
    <mergeCell ref="P76:Q76"/>
    <mergeCell ref="R76:S76"/>
    <mergeCell ref="J77:L77"/>
    <mergeCell ref="N77:O77"/>
    <mergeCell ref="P77:Q77"/>
    <mergeCell ref="R77:S77"/>
    <mergeCell ref="J76:L76"/>
    <mergeCell ref="N76:O76"/>
    <mergeCell ref="P74:Q74"/>
    <mergeCell ref="R74:S74"/>
    <mergeCell ref="J75:L75"/>
    <mergeCell ref="N75:O75"/>
    <mergeCell ref="P75:Q75"/>
    <mergeCell ref="R75:S75"/>
    <mergeCell ref="J74:L74"/>
    <mergeCell ref="N74:O74"/>
    <mergeCell ref="R72:S72"/>
    <mergeCell ref="J73:L73"/>
    <mergeCell ref="N73:O73"/>
    <mergeCell ref="P73:Q73"/>
    <mergeCell ref="R73:S73"/>
    <mergeCell ref="J72:L72"/>
    <mergeCell ref="N72:O72"/>
    <mergeCell ref="P69:Q69"/>
    <mergeCell ref="R69:S69"/>
    <mergeCell ref="J70:L70"/>
    <mergeCell ref="N70:O70"/>
    <mergeCell ref="P70:Q70"/>
    <mergeCell ref="R70:S70"/>
    <mergeCell ref="J69:L69"/>
    <mergeCell ref="N69:O69"/>
    <mergeCell ref="J68:L68"/>
    <mergeCell ref="N68:O68"/>
    <mergeCell ref="P68:Q68"/>
    <mergeCell ref="R68:S68"/>
    <mergeCell ref="J66:L66"/>
    <mergeCell ref="N66:O66"/>
    <mergeCell ref="J67:L67"/>
    <mergeCell ref="N67:O67"/>
    <mergeCell ref="P67:Q67"/>
    <mergeCell ref="R67:S67"/>
    <mergeCell ref="P62:Q62"/>
    <mergeCell ref="R62:S62"/>
    <mergeCell ref="J63:L63"/>
    <mergeCell ref="N63:O63"/>
    <mergeCell ref="P63:Q63"/>
    <mergeCell ref="R63:S63"/>
    <mergeCell ref="J62:L62"/>
    <mergeCell ref="N62:O62"/>
    <mergeCell ref="R59:S59"/>
    <mergeCell ref="J60:L60"/>
    <mergeCell ref="N60:O60"/>
    <mergeCell ref="R60:S60"/>
    <mergeCell ref="J61:L61"/>
    <mergeCell ref="N61:O61"/>
    <mergeCell ref="R61:S61"/>
    <mergeCell ref="J59:L59"/>
    <mergeCell ref="N59:O59"/>
    <mergeCell ref="R56:S56"/>
    <mergeCell ref="J57:L57"/>
    <mergeCell ref="N57:O57"/>
    <mergeCell ref="R57:S57"/>
    <mergeCell ref="J58:L58"/>
    <mergeCell ref="N58:O58"/>
    <mergeCell ref="R58:S58"/>
    <mergeCell ref="J56:L56"/>
    <mergeCell ref="N56:O56"/>
    <mergeCell ref="P54:Q54"/>
    <mergeCell ref="R54:S54"/>
    <mergeCell ref="J55:L55"/>
    <mergeCell ref="N55:O55"/>
    <mergeCell ref="P55:Q55"/>
    <mergeCell ref="R55:S55"/>
    <mergeCell ref="J54:L54"/>
    <mergeCell ref="N54:O54"/>
    <mergeCell ref="P52:Q52"/>
    <mergeCell ref="R52:S52"/>
    <mergeCell ref="J53:L53"/>
    <mergeCell ref="N53:O53"/>
    <mergeCell ref="P53:Q53"/>
    <mergeCell ref="R53:S53"/>
    <mergeCell ref="J52:L52"/>
    <mergeCell ref="N52:O52"/>
    <mergeCell ref="P50:Q50"/>
    <mergeCell ref="R50:S50"/>
    <mergeCell ref="J51:L51"/>
    <mergeCell ref="N51:O51"/>
    <mergeCell ref="P51:Q51"/>
    <mergeCell ref="R51:S51"/>
    <mergeCell ref="J50:L50"/>
    <mergeCell ref="N50:O50"/>
    <mergeCell ref="P48:Q48"/>
    <mergeCell ref="R48:S48"/>
    <mergeCell ref="J49:L49"/>
    <mergeCell ref="N49:O49"/>
    <mergeCell ref="P49:Q49"/>
    <mergeCell ref="R49:S49"/>
    <mergeCell ref="J48:L48"/>
    <mergeCell ref="N48:O48"/>
    <mergeCell ref="P46:Q46"/>
    <mergeCell ref="R46:S46"/>
    <mergeCell ref="J47:L47"/>
    <mergeCell ref="N47:O47"/>
    <mergeCell ref="P47:Q47"/>
    <mergeCell ref="R47:S47"/>
    <mergeCell ref="J46:L46"/>
    <mergeCell ref="N46:O46"/>
    <mergeCell ref="P44:Q44"/>
    <mergeCell ref="R44:S44"/>
    <mergeCell ref="J45:L45"/>
    <mergeCell ref="N45:O45"/>
    <mergeCell ref="P45:Q45"/>
    <mergeCell ref="R45:S45"/>
    <mergeCell ref="J44:L44"/>
    <mergeCell ref="N44:O44"/>
    <mergeCell ref="P42:Q42"/>
    <mergeCell ref="R42:S42"/>
    <mergeCell ref="J43:L43"/>
    <mergeCell ref="N43:O43"/>
    <mergeCell ref="P43:Q43"/>
    <mergeCell ref="R43:S43"/>
    <mergeCell ref="J42:L42"/>
    <mergeCell ref="N42:O42"/>
    <mergeCell ref="P40:Q40"/>
    <mergeCell ref="R40:S40"/>
    <mergeCell ref="J41:L41"/>
    <mergeCell ref="N41:O41"/>
    <mergeCell ref="P41:Q41"/>
    <mergeCell ref="R41:S41"/>
    <mergeCell ref="J40:L40"/>
    <mergeCell ref="N40:O40"/>
    <mergeCell ref="P38:Q38"/>
    <mergeCell ref="R38:S38"/>
    <mergeCell ref="J39:L39"/>
    <mergeCell ref="N39:O39"/>
    <mergeCell ref="P39:Q39"/>
    <mergeCell ref="R39:S39"/>
    <mergeCell ref="J38:L38"/>
    <mergeCell ref="N38:O38"/>
    <mergeCell ref="P36:Q36"/>
    <mergeCell ref="R36:S36"/>
    <mergeCell ref="J37:L37"/>
    <mergeCell ref="N37:O37"/>
    <mergeCell ref="P37:Q37"/>
    <mergeCell ref="R37:S37"/>
    <mergeCell ref="J36:L36"/>
    <mergeCell ref="N36:O36"/>
    <mergeCell ref="P34:Q34"/>
    <mergeCell ref="R34:S34"/>
    <mergeCell ref="J35:L35"/>
    <mergeCell ref="N35:O35"/>
    <mergeCell ref="P35:Q35"/>
    <mergeCell ref="R35:S35"/>
    <mergeCell ref="J34:L34"/>
    <mergeCell ref="N34:O34"/>
    <mergeCell ref="P32:Q32"/>
    <mergeCell ref="R32:S32"/>
    <mergeCell ref="J33:L33"/>
    <mergeCell ref="N33:O33"/>
    <mergeCell ref="P33:Q33"/>
    <mergeCell ref="R33:S33"/>
    <mergeCell ref="J32:L32"/>
    <mergeCell ref="N32:O32"/>
    <mergeCell ref="P30:Q30"/>
    <mergeCell ref="R30:S30"/>
    <mergeCell ref="J31:L31"/>
    <mergeCell ref="N31:O31"/>
    <mergeCell ref="P31:Q31"/>
    <mergeCell ref="R31:S31"/>
    <mergeCell ref="J30:L30"/>
    <mergeCell ref="N30:O30"/>
    <mergeCell ref="P28:Q28"/>
    <mergeCell ref="R28:S28"/>
    <mergeCell ref="J29:L29"/>
    <mergeCell ref="N29:O29"/>
    <mergeCell ref="P29:Q29"/>
    <mergeCell ref="R29:S29"/>
    <mergeCell ref="J28:L28"/>
    <mergeCell ref="N28:O28"/>
    <mergeCell ref="P26:Q26"/>
    <mergeCell ref="R26:S26"/>
    <mergeCell ref="J27:L27"/>
    <mergeCell ref="N27:O27"/>
    <mergeCell ref="P27:Q27"/>
    <mergeCell ref="R27:S27"/>
    <mergeCell ref="J26:L26"/>
    <mergeCell ref="N26:O26"/>
    <mergeCell ref="P24:Q24"/>
    <mergeCell ref="R24:S24"/>
    <mergeCell ref="J25:L25"/>
    <mergeCell ref="N25:O25"/>
    <mergeCell ref="P25:Q25"/>
    <mergeCell ref="R25:S25"/>
    <mergeCell ref="J24:L24"/>
    <mergeCell ref="N24:O24"/>
    <mergeCell ref="P22:Q22"/>
    <mergeCell ref="R22:S22"/>
    <mergeCell ref="J23:L23"/>
    <mergeCell ref="N23:O23"/>
    <mergeCell ref="P23:Q23"/>
    <mergeCell ref="R23:S23"/>
    <mergeCell ref="J22:L22"/>
    <mergeCell ref="N22:O22"/>
    <mergeCell ref="P20:Q20"/>
    <mergeCell ref="R20:S20"/>
    <mergeCell ref="J21:L21"/>
    <mergeCell ref="N21:O21"/>
    <mergeCell ref="P21:Q21"/>
    <mergeCell ref="R21:S21"/>
    <mergeCell ref="J20:L20"/>
    <mergeCell ref="N20:O20"/>
    <mergeCell ref="P18:Q18"/>
    <mergeCell ref="R18:S18"/>
    <mergeCell ref="J19:L19"/>
    <mergeCell ref="N19:O19"/>
    <mergeCell ref="P19:Q19"/>
    <mergeCell ref="R19:S19"/>
    <mergeCell ref="J18:L18"/>
    <mergeCell ref="N18:O18"/>
    <mergeCell ref="P16:Q16"/>
    <mergeCell ref="R16:S16"/>
    <mergeCell ref="J17:L17"/>
    <mergeCell ref="N17:O17"/>
    <mergeCell ref="P17:Q17"/>
    <mergeCell ref="R17:S17"/>
    <mergeCell ref="J16:L16"/>
    <mergeCell ref="N16:O16"/>
    <mergeCell ref="P14:Q14"/>
    <mergeCell ref="R14:S14"/>
    <mergeCell ref="J15:L15"/>
    <mergeCell ref="N15:O15"/>
    <mergeCell ref="P15:Q15"/>
    <mergeCell ref="R15:S15"/>
    <mergeCell ref="J14:L14"/>
    <mergeCell ref="N14:O14"/>
    <mergeCell ref="N12:O12"/>
    <mergeCell ref="P12:Q12"/>
    <mergeCell ref="R12:S12"/>
    <mergeCell ref="J13:L13"/>
    <mergeCell ref="N13:O13"/>
    <mergeCell ref="P13:Q13"/>
    <mergeCell ref="R13:S13"/>
    <mergeCell ref="J12:L12"/>
    <mergeCell ref="J10:L10"/>
    <mergeCell ref="N10:O10"/>
    <mergeCell ref="P10:Q10"/>
    <mergeCell ref="R10:S10"/>
    <mergeCell ref="J11:L11"/>
    <mergeCell ref="N11:O11"/>
    <mergeCell ref="R11:S11"/>
    <mergeCell ref="A421:H421"/>
    <mergeCell ref="A420:H420"/>
    <mergeCell ref="A130:H130"/>
    <mergeCell ref="A208:H208"/>
    <mergeCell ref="A218:H218"/>
    <mergeCell ref="A240:H240"/>
    <mergeCell ref="A407:H407"/>
    <mergeCell ref="A416:H416"/>
    <mergeCell ref="A414:H414"/>
    <mergeCell ref="A415:H415"/>
    <mergeCell ref="P408:Q408"/>
    <mergeCell ref="R408:S408"/>
    <mergeCell ref="A412:H412"/>
    <mergeCell ref="A413:H413"/>
    <mergeCell ref="A410:H410"/>
    <mergeCell ref="A411:H411"/>
    <mergeCell ref="A408:H408"/>
    <mergeCell ref="A409:H409"/>
    <mergeCell ref="J409:L409"/>
    <mergeCell ref="N409:O409"/>
    <mergeCell ref="P397:Q397"/>
    <mergeCell ref="J400:L400"/>
    <mergeCell ref="N400:O400"/>
    <mergeCell ref="P400:Q400"/>
    <mergeCell ref="J293:L293"/>
    <mergeCell ref="N293:O293"/>
    <mergeCell ref="P293:Q293"/>
    <mergeCell ref="J296:L296"/>
    <mergeCell ref="N296:O296"/>
    <mergeCell ref="P296:Q296"/>
    <mergeCell ref="A292:H292"/>
    <mergeCell ref="A297:H297"/>
    <mergeCell ref="A299:H299"/>
    <mergeCell ref="N397:O397"/>
    <mergeCell ref="J280:L280"/>
    <mergeCell ref="N280:O280"/>
    <mergeCell ref="A283:H283"/>
    <mergeCell ref="J281:L281"/>
    <mergeCell ref="N281:O281"/>
    <mergeCell ref="J286:L286"/>
    <mergeCell ref="N271:O271"/>
    <mergeCell ref="P271:Q271"/>
    <mergeCell ref="A272:H272"/>
    <mergeCell ref="J268:L268"/>
    <mergeCell ref="N268:O268"/>
    <mergeCell ref="P268:Q268"/>
    <mergeCell ref="A268:H268"/>
    <mergeCell ref="N263:O263"/>
    <mergeCell ref="P263:Q263"/>
    <mergeCell ref="A264:H264"/>
    <mergeCell ref="J258:L258"/>
    <mergeCell ref="N258:O258"/>
    <mergeCell ref="P258:Q258"/>
    <mergeCell ref="A258:H258"/>
    <mergeCell ref="A259:H259"/>
    <mergeCell ref="A263:H263"/>
    <mergeCell ref="J261:L261"/>
    <mergeCell ref="A6:V6"/>
    <mergeCell ref="A7:V7"/>
    <mergeCell ref="A9:H9"/>
    <mergeCell ref="J9:L9"/>
    <mergeCell ref="N9:O9"/>
    <mergeCell ref="P9:Q9"/>
    <mergeCell ref="R9:S9"/>
    <mergeCell ref="A13:H13"/>
    <mergeCell ref="A10:H10"/>
    <mergeCell ref="A15:H15"/>
    <mergeCell ref="A12:H12"/>
    <mergeCell ref="A17:H17"/>
    <mergeCell ref="A14:H14"/>
    <mergeCell ref="A11:H11"/>
    <mergeCell ref="A19:H19"/>
    <mergeCell ref="A16:H16"/>
    <mergeCell ref="A21:H21"/>
    <mergeCell ref="A18:H18"/>
    <mergeCell ref="A23:H23"/>
    <mergeCell ref="A20:H20"/>
    <mergeCell ref="A25:H25"/>
    <mergeCell ref="A22:H22"/>
    <mergeCell ref="A27:H27"/>
    <mergeCell ref="A24:H24"/>
    <mergeCell ref="A29:H29"/>
    <mergeCell ref="A26:H26"/>
    <mergeCell ref="A31:H31"/>
    <mergeCell ref="A28:H28"/>
    <mergeCell ref="A33:H33"/>
    <mergeCell ref="A30:H30"/>
    <mergeCell ref="A35:H35"/>
    <mergeCell ref="A32:H32"/>
    <mergeCell ref="A37:H37"/>
    <mergeCell ref="A34:H34"/>
    <mergeCell ref="A39:H39"/>
    <mergeCell ref="A36:H36"/>
    <mergeCell ref="A41:H41"/>
    <mergeCell ref="A38:H38"/>
    <mergeCell ref="A43:H43"/>
    <mergeCell ref="A40:H40"/>
    <mergeCell ref="A45:H45"/>
    <mergeCell ref="A42:H42"/>
    <mergeCell ref="A47:H47"/>
    <mergeCell ref="A44:H44"/>
    <mergeCell ref="A49:H49"/>
    <mergeCell ref="A46:H46"/>
    <mergeCell ref="A51:H51"/>
    <mergeCell ref="A48:H48"/>
    <mergeCell ref="A53:H53"/>
    <mergeCell ref="A50:H50"/>
    <mergeCell ref="A55:H55"/>
    <mergeCell ref="A52:H52"/>
    <mergeCell ref="A57:H57"/>
    <mergeCell ref="A54:H54"/>
    <mergeCell ref="A59:H59"/>
    <mergeCell ref="A56:H56"/>
    <mergeCell ref="A61:H61"/>
    <mergeCell ref="A58:H58"/>
    <mergeCell ref="A63:H63"/>
    <mergeCell ref="A60:H60"/>
    <mergeCell ref="A68:H68"/>
    <mergeCell ref="A62:H62"/>
    <mergeCell ref="A64:H64"/>
    <mergeCell ref="A67:H67"/>
    <mergeCell ref="A81:H81"/>
    <mergeCell ref="A76:H76"/>
    <mergeCell ref="A83:H83"/>
    <mergeCell ref="A78:H78"/>
    <mergeCell ref="A70:H70"/>
    <mergeCell ref="A66:H66"/>
    <mergeCell ref="A73:H73"/>
    <mergeCell ref="A69:H69"/>
    <mergeCell ref="A75:H75"/>
    <mergeCell ref="A72:H72"/>
    <mergeCell ref="A85:H85"/>
    <mergeCell ref="A82:H82"/>
    <mergeCell ref="A87:H87"/>
    <mergeCell ref="A84:H84"/>
    <mergeCell ref="A89:H89"/>
    <mergeCell ref="A86:H86"/>
    <mergeCell ref="A91:H91"/>
    <mergeCell ref="A88:H88"/>
    <mergeCell ref="A93:H93"/>
    <mergeCell ref="A90:H90"/>
    <mergeCell ref="A95:H95"/>
    <mergeCell ref="A92:H92"/>
    <mergeCell ref="A97:H97"/>
    <mergeCell ref="A94:H94"/>
    <mergeCell ref="A99:H99"/>
    <mergeCell ref="A96:H96"/>
    <mergeCell ref="A101:H101"/>
    <mergeCell ref="A98:H98"/>
    <mergeCell ref="A113:H113"/>
    <mergeCell ref="A108:H108"/>
    <mergeCell ref="A115:H115"/>
    <mergeCell ref="A112:H112"/>
    <mergeCell ref="A103:H103"/>
    <mergeCell ref="A100:H100"/>
    <mergeCell ref="A105:H105"/>
    <mergeCell ref="A102:H102"/>
    <mergeCell ref="A107:H107"/>
    <mergeCell ref="A104:H104"/>
    <mergeCell ref="A117:H117"/>
    <mergeCell ref="A114:H114"/>
    <mergeCell ref="A119:H119"/>
    <mergeCell ref="A116:H116"/>
    <mergeCell ref="A121:H121"/>
    <mergeCell ref="A118:H118"/>
    <mergeCell ref="A123:H123"/>
    <mergeCell ref="A120:H120"/>
    <mergeCell ref="A125:H125"/>
    <mergeCell ref="A122:H122"/>
    <mergeCell ref="A129:H129"/>
    <mergeCell ref="A124:H124"/>
    <mergeCell ref="A128:H128"/>
    <mergeCell ref="A127:H127"/>
    <mergeCell ref="A126:H126"/>
    <mergeCell ref="A131:H131"/>
    <mergeCell ref="A133:H133"/>
    <mergeCell ref="A135:H135"/>
    <mergeCell ref="A132:H132"/>
    <mergeCell ref="A137:H137"/>
    <mergeCell ref="A134:H134"/>
    <mergeCell ref="A139:H139"/>
    <mergeCell ref="A136:H136"/>
    <mergeCell ref="A141:H141"/>
    <mergeCell ref="A138:H138"/>
    <mergeCell ref="A143:H143"/>
    <mergeCell ref="A140:H140"/>
    <mergeCell ref="A145:H145"/>
    <mergeCell ref="A142:H142"/>
    <mergeCell ref="A147:H147"/>
    <mergeCell ref="A144:H144"/>
    <mergeCell ref="A149:H149"/>
    <mergeCell ref="A146:H146"/>
    <mergeCell ref="A151:H151"/>
    <mergeCell ref="A148:H148"/>
    <mergeCell ref="A153:H153"/>
    <mergeCell ref="A150:H150"/>
    <mergeCell ref="A155:H155"/>
    <mergeCell ref="A152:H152"/>
    <mergeCell ref="A157:H157"/>
    <mergeCell ref="A154:H154"/>
    <mergeCell ref="A159:H159"/>
    <mergeCell ref="A156:H156"/>
    <mergeCell ref="A161:H161"/>
    <mergeCell ref="A158:H158"/>
    <mergeCell ref="A163:H163"/>
    <mergeCell ref="A160:H160"/>
    <mergeCell ref="A165:H165"/>
    <mergeCell ref="A162:H162"/>
    <mergeCell ref="A167:H167"/>
    <mergeCell ref="A164:H164"/>
    <mergeCell ref="A169:H169"/>
    <mergeCell ref="A166:H166"/>
    <mergeCell ref="A171:H171"/>
    <mergeCell ref="A168:H168"/>
    <mergeCell ref="A173:H173"/>
    <mergeCell ref="A170:H170"/>
    <mergeCell ref="A177:H177"/>
    <mergeCell ref="A172:H172"/>
    <mergeCell ref="A179:H179"/>
    <mergeCell ref="A176:H176"/>
    <mergeCell ref="A181:H181"/>
    <mergeCell ref="A178:H178"/>
    <mergeCell ref="A175:H175"/>
    <mergeCell ref="A174:H174"/>
    <mergeCell ref="A183:H183"/>
    <mergeCell ref="A180:H180"/>
    <mergeCell ref="A189:H189"/>
    <mergeCell ref="A182:H182"/>
    <mergeCell ref="A191:H191"/>
    <mergeCell ref="A184:H184"/>
    <mergeCell ref="A186:H186"/>
    <mergeCell ref="A185:H185"/>
    <mergeCell ref="A188:H188"/>
    <mergeCell ref="A187:H187"/>
    <mergeCell ref="A193:H193"/>
    <mergeCell ref="A190:H190"/>
    <mergeCell ref="A195:H195"/>
    <mergeCell ref="A192:H192"/>
    <mergeCell ref="A197:H197"/>
    <mergeCell ref="A194:H194"/>
    <mergeCell ref="A199:H199"/>
    <mergeCell ref="A196:H196"/>
    <mergeCell ref="A201:H201"/>
    <mergeCell ref="A198:H198"/>
    <mergeCell ref="A203:H203"/>
    <mergeCell ref="A200:H200"/>
    <mergeCell ref="A205:H205"/>
    <mergeCell ref="A202:H202"/>
    <mergeCell ref="A207:H207"/>
    <mergeCell ref="A204:H204"/>
    <mergeCell ref="A209:H209"/>
    <mergeCell ref="A206:H206"/>
    <mergeCell ref="A211:H211"/>
    <mergeCell ref="A213:H213"/>
    <mergeCell ref="A210:H210"/>
    <mergeCell ref="A215:H215"/>
    <mergeCell ref="A212:H212"/>
    <mergeCell ref="A217:H217"/>
    <mergeCell ref="A214:H214"/>
    <mergeCell ref="A219:H219"/>
    <mergeCell ref="A216:H216"/>
    <mergeCell ref="A221:H221"/>
    <mergeCell ref="A223:H223"/>
    <mergeCell ref="A220:H220"/>
    <mergeCell ref="A225:H225"/>
    <mergeCell ref="A222:H222"/>
    <mergeCell ref="A233:H233"/>
    <mergeCell ref="A224:H224"/>
    <mergeCell ref="A235:H235"/>
    <mergeCell ref="A232:H232"/>
    <mergeCell ref="A237:H237"/>
    <mergeCell ref="A234:H234"/>
    <mergeCell ref="A229:H229"/>
    <mergeCell ref="A231:H231"/>
    <mergeCell ref="A239:H239"/>
    <mergeCell ref="A236:H236"/>
    <mergeCell ref="A241:H241"/>
    <mergeCell ref="A238:H238"/>
    <mergeCell ref="A243:H243"/>
    <mergeCell ref="A245:H245"/>
    <mergeCell ref="A242:H242"/>
    <mergeCell ref="A247:H247"/>
    <mergeCell ref="A244:H244"/>
    <mergeCell ref="A249:H249"/>
    <mergeCell ref="A246:H246"/>
    <mergeCell ref="A251:H251"/>
    <mergeCell ref="A248:H248"/>
    <mergeCell ref="A253:H253"/>
    <mergeCell ref="A250:H250"/>
    <mergeCell ref="A255:H255"/>
    <mergeCell ref="A252:H252"/>
    <mergeCell ref="A257:H257"/>
    <mergeCell ref="A254:H254"/>
    <mergeCell ref="A256:H256"/>
    <mergeCell ref="A265:H265"/>
    <mergeCell ref="A260:H260"/>
    <mergeCell ref="A267:H267"/>
    <mergeCell ref="A269:H269"/>
    <mergeCell ref="A266:H266"/>
    <mergeCell ref="A271:H271"/>
    <mergeCell ref="A262:H262"/>
    <mergeCell ref="A261:H261"/>
    <mergeCell ref="A273:H273"/>
    <mergeCell ref="A270:H270"/>
    <mergeCell ref="A277:H277"/>
    <mergeCell ref="A279:H279"/>
    <mergeCell ref="A274:H274"/>
    <mergeCell ref="A281:H281"/>
    <mergeCell ref="A278:H278"/>
    <mergeCell ref="A280:H280"/>
    <mergeCell ref="A275:H275"/>
    <mergeCell ref="A285:H285"/>
    <mergeCell ref="A282:H282"/>
    <mergeCell ref="A287:H287"/>
    <mergeCell ref="A289:H289"/>
    <mergeCell ref="A286:H286"/>
    <mergeCell ref="A291:H291"/>
    <mergeCell ref="A288:H288"/>
    <mergeCell ref="A290:H290"/>
    <mergeCell ref="A284:H284"/>
    <mergeCell ref="A296:H296"/>
    <mergeCell ref="A301:H301"/>
    <mergeCell ref="A298:H298"/>
    <mergeCell ref="A293:H293"/>
    <mergeCell ref="A303:H303"/>
    <mergeCell ref="A300:H300"/>
    <mergeCell ref="A294:H294"/>
    <mergeCell ref="A295:H295"/>
    <mergeCell ref="A305:H305"/>
    <mergeCell ref="A302:H302"/>
    <mergeCell ref="A307:H307"/>
    <mergeCell ref="A304:H304"/>
    <mergeCell ref="A309:H309"/>
    <mergeCell ref="A306:H306"/>
    <mergeCell ref="A311:H311"/>
    <mergeCell ref="A308:H308"/>
    <mergeCell ref="A313:H313"/>
    <mergeCell ref="A310:H310"/>
    <mergeCell ref="A315:H315"/>
    <mergeCell ref="A312:H312"/>
    <mergeCell ref="A317:H317"/>
    <mergeCell ref="A314:H314"/>
    <mergeCell ref="A319:H319"/>
    <mergeCell ref="A316:H316"/>
    <mergeCell ref="A321:H321"/>
    <mergeCell ref="A318:H318"/>
    <mergeCell ref="A323:H323"/>
    <mergeCell ref="A320:H320"/>
    <mergeCell ref="A325:H325"/>
    <mergeCell ref="A322:H322"/>
    <mergeCell ref="A327:H327"/>
    <mergeCell ref="A324:H324"/>
    <mergeCell ref="A329:H329"/>
    <mergeCell ref="A326:H326"/>
    <mergeCell ref="A331:H331"/>
    <mergeCell ref="A328:H328"/>
    <mergeCell ref="A333:H333"/>
    <mergeCell ref="A330:H330"/>
    <mergeCell ref="A335:H335"/>
    <mergeCell ref="A332:H332"/>
    <mergeCell ref="A337:H337"/>
    <mergeCell ref="A334:H334"/>
    <mergeCell ref="A339:H339"/>
    <mergeCell ref="A336:H336"/>
    <mergeCell ref="A341:H341"/>
    <mergeCell ref="A338:H338"/>
    <mergeCell ref="A343:H343"/>
    <mergeCell ref="A340:H340"/>
    <mergeCell ref="A346:H346"/>
    <mergeCell ref="A342:H342"/>
    <mergeCell ref="A349:H349"/>
    <mergeCell ref="A345:H345"/>
    <mergeCell ref="A351:H351"/>
    <mergeCell ref="A347:H347"/>
    <mergeCell ref="A354:H354"/>
    <mergeCell ref="A350:H350"/>
    <mergeCell ref="A352:H352"/>
    <mergeCell ref="A356:H356"/>
    <mergeCell ref="A353:H353"/>
    <mergeCell ref="A359:H359"/>
    <mergeCell ref="A355:H355"/>
    <mergeCell ref="A361:H361"/>
    <mergeCell ref="A358:H358"/>
    <mergeCell ref="A357:H357"/>
    <mergeCell ref="A363:H363"/>
    <mergeCell ref="A360:H360"/>
    <mergeCell ref="A365:H365"/>
    <mergeCell ref="A362:H362"/>
    <mergeCell ref="A367:H367"/>
    <mergeCell ref="A364:H364"/>
    <mergeCell ref="A369:H369"/>
    <mergeCell ref="A366:H366"/>
    <mergeCell ref="A371:H371"/>
    <mergeCell ref="A368:H368"/>
    <mergeCell ref="A373:H373"/>
    <mergeCell ref="A370:H370"/>
    <mergeCell ref="A375:H375"/>
    <mergeCell ref="A372:H372"/>
    <mergeCell ref="A377:H377"/>
    <mergeCell ref="A374:H374"/>
    <mergeCell ref="A379:H379"/>
    <mergeCell ref="A376:H376"/>
    <mergeCell ref="A381:H381"/>
    <mergeCell ref="A378:H378"/>
    <mergeCell ref="A385:H385"/>
    <mergeCell ref="A380:H380"/>
    <mergeCell ref="A387:H387"/>
    <mergeCell ref="A382:H382"/>
    <mergeCell ref="A384:H384"/>
    <mergeCell ref="A383:H383"/>
    <mergeCell ref="A389:H389"/>
    <mergeCell ref="A386:H386"/>
    <mergeCell ref="A391:H391"/>
    <mergeCell ref="A388:H388"/>
    <mergeCell ref="A393:H393"/>
    <mergeCell ref="A390:H390"/>
    <mergeCell ref="A395:H395"/>
    <mergeCell ref="A392:H392"/>
    <mergeCell ref="A397:H397"/>
    <mergeCell ref="A394:H394"/>
    <mergeCell ref="A405:H405"/>
    <mergeCell ref="A402:H402"/>
    <mergeCell ref="A404:H404"/>
    <mergeCell ref="A399:H399"/>
    <mergeCell ref="A396:H396"/>
    <mergeCell ref="A401:H401"/>
    <mergeCell ref="A398:H398"/>
    <mergeCell ref="A403:H403"/>
    <mergeCell ref="A400:H400"/>
    <mergeCell ref="P417:Q417"/>
    <mergeCell ref="A418:H418"/>
    <mergeCell ref="J418:L418"/>
    <mergeCell ref="N418:O418"/>
    <mergeCell ref="P418:Q418"/>
    <mergeCell ref="A406:H406"/>
    <mergeCell ref="J408:L408"/>
    <mergeCell ref="P407:Q407"/>
    <mergeCell ref="R417:S417"/>
    <mergeCell ref="A419:H419"/>
    <mergeCell ref="J419:L419"/>
    <mergeCell ref="N419:O419"/>
    <mergeCell ref="P419:Q419"/>
    <mergeCell ref="R419:S419"/>
    <mergeCell ref="R418:S418"/>
    <mergeCell ref="R407:S407"/>
    <mergeCell ref="N408:O408"/>
    <mergeCell ref="A417:H417"/>
    <mergeCell ref="J417:L417"/>
    <mergeCell ref="N417:O417"/>
    <mergeCell ref="J64:L64"/>
    <mergeCell ref="N64:O64"/>
    <mergeCell ref="P64:Q64"/>
    <mergeCell ref="J71:L71"/>
    <mergeCell ref="N71:O71"/>
    <mergeCell ref="J407:L407"/>
    <mergeCell ref="N407:O407"/>
    <mergeCell ref="R64:S64"/>
    <mergeCell ref="J65:L65"/>
    <mergeCell ref="N65:O65"/>
    <mergeCell ref="P65:Q65"/>
    <mergeCell ref="R65:S65"/>
    <mergeCell ref="A65:H65"/>
    <mergeCell ref="P66:Q66"/>
    <mergeCell ref="R66:S66"/>
    <mergeCell ref="R71:S71"/>
    <mergeCell ref="A71:H71"/>
    <mergeCell ref="J79:L79"/>
    <mergeCell ref="N79:O79"/>
    <mergeCell ref="P79:Q79"/>
    <mergeCell ref="R79:S79"/>
    <mergeCell ref="P71:Q71"/>
    <mergeCell ref="A77:H77"/>
    <mergeCell ref="A74:H74"/>
    <mergeCell ref="P72:Q72"/>
    <mergeCell ref="R80:S80"/>
    <mergeCell ref="A80:H80"/>
    <mergeCell ref="A79:H79"/>
    <mergeCell ref="J110:L110"/>
    <mergeCell ref="N110:O110"/>
    <mergeCell ref="P110:Q110"/>
    <mergeCell ref="R110:S110"/>
    <mergeCell ref="J80:L80"/>
    <mergeCell ref="A109:H109"/>
    <mergeCell ref="A106:H106"/>
    <mergeCell ref="J111:L111"/>
    <mergeCell ref="N111:O111"/>
    <mergeCell ref="P111:Q111"/>
    <mergeCell ref="R111:S111"/>
    <mergeCell ref="A111:H111"/>
    <mergeCell ref="A110:H110"/>
    <mergeCell ref="P106:Q106"/>
    <mergeCell ref="R106:S106"/>
    <mergeCell ref="J126:L126"/>
    <mergeCell ref="N126:O126"/>
    <mergeCell ref="P126:Q126"/>
    <mergeCell ref="R126:S126"/>
    <mergeCell ref="J127:L127"/>
    <mergeCell ref="N127:O127"/>
    <mergeCell ref="P127:Q127"/>
    <mergeCell ref="R127:S127"/>
    <mergeCell ref="J174:L174"/>
    <mergeCell ref="N174:O174"/>
    <mergeCell ref="P174:Q174"/>
    <mergeCell ref="R174:S174"/>
    <mergeCell ref="J175:L175"/>
    <mergeCell ref="N175:O175"/>
    <mergeCell ref="P175:Q175"/>
    <mergeCell ref="R175:S175"/>
    <mergeCell ref="P185:Q185"/>
    <mergeCell ref="R185:S185"/>
    <mergeCell ref="J186:L186"/>
    <mergeCell ref="N186:O186"/>
    <mergeCell ref="P186:Q186"/>
    <mergeCell ref="R186:S186"/>
    <mergeCell ref="J187:L187"/>
    <mergeCell ref="N187:O187"/>
    <mergeCell ref="P187:Q187"/>
    <mergeCell ref="R187:S187"/>
    <mergeCell ref="J188:L188"/>
    <mergeCell ref="N188:O188"/>
    <mergeCell ref="P188:Q188"/>
    <mergeCell ref="R188:S188"/>
    <mergeCell ref="J231:L231"/>
    <mergeCell ref="N231:O231"/>
    <mergeCell ref="P231:Q231"/>
    <mergeCell ref="R231:S231"/>
    <mergeCell ref="J228:L228"/>
    <mergeCell ref="N228:O228"/>
    <mergeCell ref="P228:Q228"/>
    <mergeCell ref="R228:S228"/>
    <mergeCell ref="J229:L229"/>
    <mergeCell ref="N229:O229"/>
    <mergeCell ref="N227:O227"/>
    <mergeCell ref="P227:Q227"/>
    <mergeCell ref="J230:L230"/>
    <mergeCell ref="N230:O230"/>
    <mergeCell ref="P230:Q230"/>
    <mergeCell ref="R230:S230"/>
    <mergeCell ref="P229:Q229"/>
    <mergeCell ref="R229:S229"/>
    <mergeCell ref="R226:S226"/>
    <mergeCell ref="R227:S227"/>
    <mergeCell ref="A226:H226"/>
    <mergeCell ref="A227:H227"/>
    <mergeCell ref="A228:H228"/>
    <mergeCell ref="A230:H230"/>
    <mergeCell ref="J226:L226"/>
    <mergeCell ref="N226:O226"/>
    <mergeCell ref="P226:Q226"/>
    <mergeCell ref="J227:L227"/>
    <mergeCell ref="N261:O261"/>
    <mergeCell ref="P261:Q261"/>
    <mergeCell ref="R261:S261"/>
    <mergeCell ref="J262:L262"/>
    <mergeCell ref="N262:O262"/>
    <mergeCell ref="P262:Q262"/>
    <mergeCell ref="R262:S262"/>
    <mergeCell ref="P275:Q275"/>
    <mergeCell ref="R275:S275"/>
    <mergeCell ref="A276:H276"/>
    <mergeCell ref="J276:L276"/>
    <mergeCell ref="N276:O276"/>
    <mergeCell ref="P276:Q276"/>
    <mergeCell ref="R276:S276"/>
    <mergeCell ref="P344:Q344"/>
    <mergeCell ref="R344:S344"/>
    <mergeCell ref="A344:H344"/>
    <mergeCell ref="J348:L348"/>
    <mergeCell ref="N348:O348"/>
    <mergeCell ref="P348:Q348"/>
    <mergeCell ref="R348:S348"/>
    <mergeCell ref="A348:H348"/>
    <mergeCell ref="P346:Q346"/>
    <mergeCell ref="R346:S346"/>
    <mergeCell ref="N384:O384"/>
    <mergeCell ref="P384:Q384"/>
    <mergeCell ref="R384:S384"/>
    <mergeCell ref="P352:Q352"/>
    <mergeCell ref="R352:S352"/>
    <mergeCell ref="J357:L357"/>
    <mergeCell ref="N357:O357"/>
    <mergeCell ref="P357:Q357"/>
    <mergeCell ref="R357:S357"/>
    <mergeCell ref="P354:Q354"/>
    <mergeCell ref="R453:S453"/>
    <mergeCell ref="J454:L454"/>
    <mergeCell ref="N454:O454"/>
    <mergeCell ref="P454:Q454"/>
    <mergeCell ref="R454:S454"/>
    <mergeCell ref="J383:L383"/>
    <mergeCell ref="N383:O383"/>
    <mergeCell ref="P383:Q383"/>
    <mergeCell ref="R383:S383"/>
    <mergeCell ref="J384:L384"/>
    <mergeCell ref="J455:L455"/>
    <mergeCell ref="N455:O455"/>
    <mergeCell ref="P455:Q455"/>
    <mergeCell ref="R455:S455"/>
    <mergeCell ref="A455:H455"/>
    <mergeCell ref="A453:H453"/>
    <mergeCell ref="A454:H454"/>
    <mergeCell ref="J453:L453"/>
    <mergeCell ref="N453:O453"/>
    <mergeCell ref="P453:Q453"/>
    <mergeCell ref="A456:H456"/>
    <mergeCell ref="J456:L456"/>
    <mergeCell ref="N456:O456"/>
    <mergeCell ref="P456:Q456"/>
    <mergeCell ref="R456:S456"/>
    <mergeCell ref="A457:H457"/>
    <mergeCell ref="J457:L457"/>
    <mergeCell ref="N457:O457"/>
    <mergeCell ref="P457:Q457"/>
    <mergeCell ref="R457:S457"/>
    <mergeCell ref="J458:L458"/>
    <mergeCell ref="N458:O458"/>
    <mergeCell ref="P459:Q459"/>
    <mergeCell ref="R458:S458"/>
    <mergeCell ref="J459:L459"/>
    <mergeCell ref="N459:O459"/>
    <mergeCell ref="R459:S459"/>
    <mergeCell ref="J460:L460"/>
    <mergeCell ref="N460:O460"/>
    <mergeCell ref="P460:Q460"/>
    <mergeCell ref="R460:S460"/>
    <mergeCell ref="J461:L461"/>
    <mergeCell ref="N461:O461"/>
    <mergeCell ref="P461:Q461"/>
    <mergeCell ref="R461:S461"/>
    <mergeCell ref="J462:L462"/>
    <mergeCell ref="N462:O462"/>
    <mergeCell ref="P462:Q462"/>
    <mergeCell ref="R462:S462"/>
    <mergeCell ref="J463:L463"/>
    <mergeCell ref="N463:O463"/>
    <mergeCell ref="P463:Q463"/>
    <mergeCell ref="R463:S463"/>
    <mergeCell ref="J470:L470"/>
    <mergeCell ref="N470:O470"/>
    <mergeCell ref="P470:Q470"/>
    <mergeCell ref="R470:S470"/>
    <mergeCell ref="J464:L464"/>
    <mergeCell ref="N464:O464"/>
    <mergeCell ref="P464:Q464"/>
    <mergeCell ref="R464:S464"/>
    <mergeCell ref="J465:L465"/>
    <mergeCell ref="N465:O465"/>
    <mergeCell ref="P465:Q465"/>
    <mergeCell ref="R465:S465"/>
    <mergeCell ref="J466:L466"/>
    <mergeCell ref="N466:O466"/>
    <mergeCell ref="P466:Q466"/>
    <mergeCell ref="R466:S466"/>
    <mergeCell ref="P467:Q467"/>
    <mergeCell ref="R467:S467"/>
    <mergeCell ref="J468:L468"/>
    <mergeCell ref="N468:O468"/>
    <mergeCell ref="P468:Q468"/>
    <mergeCell ref="R468:S468"/>
    <mergeCell ref="J469:L469"/>
    <mergeCell ref="N469:O469"/>
    <mergeCell ref="P469:Q469"/>
    <mergeCell ref="R469:S469"/>
    <mergeCell ref="A461:H461"/>
    <mergeCell ref="A463:H463"/>
    <mergeCell ref="A466:H466"/>
    <mergeCell ref="A468:H468"/>
    <mergeCell ref="J467:L467"/>
    <mergeCell ref="N467:O467"/>
    <mergeCell ref="A470:H470"/>
    <mergeCell ref="A458:H458"/>
    <mergeCell ref="A459:H459"/>
    <mergeCell ref="A460:H460"/>
    <mergeCell ref="A462:H462"/>
    <mergeCell ref="A464:H464"/>
    <mergeCell ref="A465:H465"/>
    <mergeCell ref="A467:H467"/>
    <mergeCell ref="A469:H469"/>
  </mergeCells>
  <printOptions horizontalCentered="1"/>
  <pageMargins left="0.5905511811023623" right="0.3937007874015748" top="0.2755905511811024" bottom="0.2755905511811024" header="0.7874015748031497" footer="0.7874015748031497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Рязанова Лариса Анатольевна</cp:lastModifiedBy>
  <cp:lastPrinted>2022-07-26T11:14:59Z</cp:lastPrinted>
  <dcterms:modified xsi:type="dcterms:W3CDTF">2022-08-19T07:28:46Z</dcterms:modified>
  <cp:category/>
  <cp:version/>
  <cp:contentType/>
  <cp:contentStatus/>
</cp:coreProperties>
</file>