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220" activeTab="0"/>
  </bookViews>
  <sheets>
    <sheet name="Приложение № 1" sheetId="1" r:id="rId1"/>
  </sheets>
  <definedNames>
    <definedName name="__bookmark_1">'Приложение № 1'!$A$5:$F$5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4">'Приложение № 1'!$A$6:$F$125</definedName>
    <definedName name="_xlnm.Print_Titles" localSheetId="0">'Приложение № 1'!$9:$10</definedName>
    <definedName name="_xlnm.Print_Area" localSheetId="0">'Приложение № 1'!$A$1:$F$131</definedName>
  </definedNames>
  <calcPr fullCalcOnLoad="1"/>
</workbook>
</file>

<file path=xl/sharedStrings.xml><?xml version="1.0" encoding="utf-8"?>
<sst xmlns="http://schemas.openxmlformats.org/spreadsheetml/2006/main" count="283" uniqueCount="265">
  <si>
    <t>Наименование 
показателя</t>
  </si>
  <si>
    <t>Код дохода по бюджетной классификации</t>
  </si>
  <si>
    <t>Уточненный план</t>
  </si>
  <si>
    <t>Исполнено</t>
  </si>
  <si>
    <t xml:space="preserve">Отклонение фактических показателей от плановых </t>
  </si>
  <si>
    <t>% исполнения</t>
  </si>
  <si>
    <t>1</t>
  </si>
  <si>
    <t>Доходы бюджета - ИТОГО, 
в том числе: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</si>
  <si>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</si>
  <si>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</si>
  <si>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</si>
  <si>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</si>
  <si>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</si>
  <si>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</si>
  <si>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</si>
  <si>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</si>
  <si>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</si>
  <si>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</si>
  <si>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</si>
  <si>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</si>
  <si>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</si>
  <si>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</si>
  <si>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</si>
  <si>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</si>
  <si>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</si>
  <si>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</si>
  <si>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</si>
  <si>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</si>
  <si>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</si>
  <si>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</si>
  <si>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</si>
  <si>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</si>
  <si>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</si>
  <si>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</si>
  <si>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</si>
  <si>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</si>
  <si>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</si>
  <si>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</si>
  <si>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</si>
  <si>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</si>
  <si>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</si>
  <si>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</si>
  <si>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</si>
  <si>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</si>
  <si>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</si>
  <si>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</si>
  <si>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</si>
  <si>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</si>
  <si>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</si>
  <si>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</si>
  <si>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</si>
  <si>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</si>
  <si>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</si>
  <si>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</si>
  <si>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</si>
  <si>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</si>
  <si>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</si>
  <si>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</si>
  <si>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</si>
  <si>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</si>
  <si>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</si>
  <si>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</si>
  <si>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00010907033051000110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</si>
  <si>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</si>
  <si>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</si>
  <si>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</si>
  <si>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00010907053051000110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</si>
  <si>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</si>
  <si>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</si>
  <si>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</si>
  <si>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</si>
  <si>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</si>
  <si>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</si>
  <si>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</si>
  <si>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</si>
  <si>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</si>
  <si>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</si>
  <si>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</si>
  <si>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</si>
  <si>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</si>
  <si>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</si>
  <si>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</si>
  <si>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</si>
  <si>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</si>
  <si>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</si>
  <si>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</si>
  <si>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</si>
  <si>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</si>
  <si>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</si>
  <si>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</si>
  <si>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</si>
  <si>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</si>
  <si>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</si>
  <si>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</si>
  <si>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</si>
  <si>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</si>
  <si>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</si>
  <si>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</si>
  <si>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</si>
  <si>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</si>
  <si>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</si>
  <si>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</si>
  <si>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</si>
  <si>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</si>
  <si>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</si>
  <si>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</si>
  <si>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</si>
  <si>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</si>
  <si>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</si>
  <si>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</si>
  <si>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</si>
  <si>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</si>
  <si>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</si>
  <si>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</si>
  <si>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</si>
  <si>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</si>
  <si>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</si>
  <si>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</si>
  <si>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</si>
  <si>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</si>
  <si>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</si>
  <si>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</si>
  <si>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</si>
  <si>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</si>
  <si>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</si>
  <si>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</si>
  <si>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</si>
  <si>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</si>
  <si>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</si>
  <si>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</si>
  <si>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</si>
  <si>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</si>
  <si>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</si>
  <si>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00011601000010000140</t>
  </si>
  <si>
    <t>00011611000010000140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</si>
  <si>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</si>
  <si>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</si>
  <si>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</si>
  <si>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</si>
  <si>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</si>
  <si>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</si>
  <si>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</si>
  <si>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</si>
  <si>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</si>
  <si>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</si>
  <si>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</si>
  <si>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</si>
  <si>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</si>
  <si>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</si>
  <si>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</si>
  <si>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</si>
  <si>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</si>
  <si>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</si>
  <si>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</si>
  <si>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</si>
  <si>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</si>
  <si>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</si>
  <si>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</si>
  <si>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</si>
  <si>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</si>
  <si>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00020220000000000150</t>
  </si>
  <si>
    <t>00020220299050000150</t>
  </si>
  <si>
    <t>00020220302050000150</t>
  </si>
  <si>
    <t>00020225097050000150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</si>
  <si>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</si>
  <si>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</si>
  <si>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муниципальных районов на поддержку отрасли культуры</t>
  </si>
  <si>
    <t>00020225519050000150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</si>
  <si>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</si>
  <si>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</si>
  <si>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</si>
  <si>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</si>
  <si>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</si>
  <si>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</si>
  <si>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</si>
  <si>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</si>
  <si>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</si>
  <si>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</si>
  <si>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</si>
  <si>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</si>
  <si>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</si>
  <si>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</si>
  <si>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</si>
  <si>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</si>
  <si>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</si>
  <si>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</si>
  <si>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</si>
  <si>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</si>
  <si>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</si>
  <si>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</si>
  <si>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</si>
  <si>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</si>
  <si>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</si>
  <si>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</si>
  <si>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</si>
  <si>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</si>
  <si>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</si>
  <si>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</si>
  <si>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</si>
  <si>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</si>
  <si>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</si>
  <si>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</si>
  <si>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</si>
  <si>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</si>
  <si>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</si>
  <si>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</si>
  <si>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</si>
  <si>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</si>
  <si>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</si>
  <si>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</si>
  <si>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</si>
  <si>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</si>
  <si>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</si>
  <si>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</si>
  <si>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</si>
  <si>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</si>
  <si>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</si>
  <si>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</si>
  <si>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</si>
  <si>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</si>
  <si>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</si>
  <si>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</si>
  <si>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</si>
  <si>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00020236900050000150</t>
  </si>
  <si>
    <t>Единая субвенция бюджетам муниципальных районов из бюджета субъекта Российской Федерации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</si>
  <si>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</si>
  <si>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</si>
  <si>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00010501050000000110</t>
  </si>
  <si>
    <t>00010501010000000110</t>
  </si>
  <si>
    <t>00010501020000000110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</si>
  <si>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</si>
  <si>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</si>
  <si>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</si>
  <si>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>00010807150010000110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</si>
  <si>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</si>
  <si>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</si>
  <si>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</si>
  <si>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00011109080050000120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</si>
  <si>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</si>
  <si>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</si>
  <si>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</si>
  <si>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</si>
  <si>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</si>
  <si>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00011302060000000130</t>
  </si>
  <si>
    <t>Доходы, поступающие в порядке возмещения расходов, понесенных в связи с эксплуатацией имущества</t>
  </si>
  <si>
    <t>00011406020000000430</t>
  </si>
  <si>
    <t>00011406025050000430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</si>
  <si>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</si>
  <si>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</si>
  <si>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</si>
  <si>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</si>
  <si>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</si>
  <si>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</si>
  <si>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</si>
  <si>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</si>
  <si>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</si>
  <si>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</si>
  <si>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00020225750050000150</t>
  </si>
  <si>
    <t>Субсидии бюджетам муниципальных районов на реализацию мероприятий по модернизации школьных систем образования.</t>
  </si>
  <si>
    <t>Исполнение доходной части бюджета Прионежского муниципального района за 1 полугодие 2022 года</t>
  </si>
  <si>
    <t>Приложение № 1</t>
  </si>
  <si>
    <t>к отчету об исполнении бюджета</t>
  </si>
  <si>
    <t>за 1 полугодие 2022 года</t>
  </si>
  <si>
    <t>Прионежского муниципального района</t>
  </si>
  <si>
    <t>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</si>
</sst>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&quot;###,##0.00"/>
    <numFmt numFmtId="165" formatCode="0.0%"/>
  </numFmts>
  <fonts count="43">
    <font>
      <sz val="10"/>
      <name val="Arial"/>
      <family val="2"/>
    </font>
    <font>
      <b/>
      <sz val="10"/>
      <color indexed="8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SheetLayoutView="100" workbookViewId="0" topLeftCell="A1">
      <selection activeCell="A12" sqref="A12"/>
    </sheetView>
  </sheetViews>
  <sheetFormatPr defaultColWidth="9.140625" defaultRowHeight="12.75"/>
  <cols>
    <col min="1" max="1" width="61.00390625" style="4" customWidth="1"/>
    <col min="2" max="2" width="24.140625" style="4" customWidth="1"/>
    <col min="3" max="3" width="15.421875" style="4" customWidth="1"/>
    <col min="4" max="4" width="16.28125" style="4" customWidth="1"/>
    <col min="5" max="5" width="14.28125" style="4" customWidth="1"/>
    <col min="6" max="6" width="11.00390625" style="4" customWidth="1"/>
    <col min="7" max="16384" width="9.140625" style="4" customWidth="1"/>
  </cols>
  <sheetData>
    <row r="1" spans="1:6" ht="16.5">
      <c r="A1" s="1"/>
      <c r="B1" s="2"/>
      <c r="C1" s="2"/>
      <c r="D1" s="3"/>
      <c r="E1" s="3"/>
      <c r="F1" s="29" t="s">
        <v>260</v>
      </c>
    </row>
    <row r="2" spans="1:6" ht="12.75" customHeight="1">
      <c r="A2" s="1"/>
      <c r="B2" s="2"/>
      <c r="C2" s="2"/>
      <c r="D2" s="3"/>
      <c r="E2" s="3"/>
      <c r="F2" s="29" t="s">
        <v>261</v>
      </c>
    </row>
    <row r="3" spans="1:11" ht="12.75" customHeight="1">
      <c r="A3" s="1"/>
      <c r="B3" s="2"/>
      <c r="C3" s="2"/>
      <c r="D3" s="3"/>
      <c r="E3" s="3"/>
      <c r="F3" s="29" t="s">
        <v>263</v>
      </c>
      <c r="K3" s="4" t="s">
        <v>217</v>
      </c>
    </row>
    <row r="4" spans="1:6" ht="14.25" customHeight="1">
      <c r="A4" s="1"/>
      <c r="B4" s="2"/>
      <c r="C4" s="2"/>
      <c r="D4" s="3"/>
      <c r="E4" s="3"/>
      <c r="F4" s="29" t="s">
        <v>262</v>
      </c>
    </row>
    <row r="5" spans="1:6" ht="12.75">
      <c r="A5" s="1"/>
      <c r="B5" s="2"/>
      <c r="C5" s="2"/>
      <c r="D5" s="2"/>
      <c r="E5" s="2"/>
      <c r="F5" s="2"/>
    </row>
    <row r="6" spans="1:6" ht="15.75">
      <c r="A6" s="5" t="s">
        <v>259</v>
      </c>
      <c r="B6" s="5"/>
      <c r="C6" s="5"/>
      <c r="D6" s="5"/>
      <c r="E6" s="5"/>
      <c r="F6" s="5"/>
    </row>
    <row r="7" spans="1:6" ht="15.75">
      <c r="A7" s="30"/>
      <c r="B7" s="30"/>
      <c r="C7" s="30"/>
      <c r="D7" s="30"/>
      <c r="E7" s="30"/>
      <c r="F7" s="30"/>
    </row>
    <row r="8" spans="1:6" ht="12.75">
      <c r="A8" s="6"/>
      <c r="B8" s="6"/>
      <c r="C8" s="6"/>
      <c r="D8" s="6"/>
      <c r="E8" s="6"/>
      <c r="F8" s="31" t="s">
        <v>264</v>
      </c>
    </row>
    <row r="9" spans="1:6" ht="60.75" customHeight="1">
      <c r="A9" s="7" t="s">
        <v>0</v>
      </c>
      <c r="B9" s="8" t="s">
        <v>1</v>
      </c>
      <c r="C9" s="7" t="s">
        <v>2</v>
      </c>
      <c r="D9" s="7" t="s">
        <v>3</v>
      </c>
      <c r="E9" s="28" t="s">
        <v>4</v>
      </c>
      <c r="F9" s="28" t="s">
        <v>5</v>
      </c>
    </row>
    <row r="10" spans="1:6" ht="12.75">
      <c r="A10" s="7"/>
      <c r="B10" s="8"/>
      <c r="C10" s="7"/>
      <c r="D10" s="7"/>
      <c r="E10" s="28"/>
      <c r="F10" s="28"/>
    </row>
    <row r="11" spans="1:6" ht="12.75">
      <c r="A11" s="9" t="s">
        <v>6</v>
      </c>
      <c r="B11" s="10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25.5">
      <c r="A12" s="12" t="s">
        <v>7</v>
      </c>
      <c r="B12" s="13" t="s">
        <v>8</v>
      </c>
      <c r="C12" s="14">
        <f>C13+C98</f>
        <v>1218705575.27</v>
      </c>
      <c r="D12" s="14">
        <f>D13+D98</f>
        <v>468987096.28999996</v>
      </c>
      <c r="E12" s="14">
        <f aca="true" t="shared" si="0" ref="E12:E49">D12-C12</f>
        <v>-749718478.98</v>
      </c>
      <c r="F12" s="15">
        <f>D12/C12</f>
        <v>0.3848239524022014</v>
      </c>
    </row>
    <row r="13" spans="1:6" ht="12.75">
      <c r="A13" s="20" t="s">
        <v>9</v>
      </c>
      <c r="B13" s="13" t="s">
        <v>10</v>
      </c>
      <c r="C13" s="14">
        <f>C14+C27+C38+C43+C49+C62+C69+C78+C87+C93+C21</f>
        <v>370155129.99999994</v>
      </c>
      <c r="D13" s="14">
        <f>D14+D27+D38+D43+D49+D62+D69+D78+D87+D93+D21</f>
        <v>164298214.17999998</v>
      </c>
      <c r="E13" s="14">
        <f t="shared" si="0"/>
        <v>-205856915.81999996</v>
      </c>
      <c r="F13" s="15">
        <f>D13/C13</f>
        <v>0.4438631288994968</v>
      </c>
    </row>
    <row r="14" spans="1:6" ht="12.75">
      <c r="A14" s="20" t="s">
        <v>11</v>
      </c>
      <c r="B14" s="13" t="s">
        <v>12</v>
      </c>
      <c r="C14" s="14">
        <f>C15+C17+C18+C19</f>
        <v>294825499.96</v>
      </c>
      <c r="D14" s="14">
        <f>D15</f>
        <v>127740005.6</v>
      </c>
      <c r="E14" s="14">
        <f t="shared" si="0"/>
        <v>-167085494.35999998</v>
      </c>
      <c r="F14" s="15">
        <f>D14/C14</f>
        <v>0.4332732603432571</v>
      </c>
    </row>
    <row r="15" spans="1:6" ht="15.75" customHeight="1">
      <c r="A15" s="16" t="s">
        <v>13</v>
      </c>
      <c r="B15" s="17" t="s">
        <v>14</v>
      </c>
      <c r="C15" s="18">
        <f>SUM(C16:C20)</f>
        <v>294825499.96</v>
      </c>
      <c r="D15" s="18">
        <f>SUM(D16:D20)</f>
        <v>127740005.6</v>
      </c>
      <c r="E15" s="18">
        <f t="shared" si="0"/>
        <v>-167085494.35999998</v>
      </c>
      <c r="F15" s="19">
        <f>D15/C15</f>
        <v>0.4332732603432571</v>
      </c>
    </row>
    <row r="16" spans="1:6" ht="56.25" customHeight="1">
      <c r="A16" s="16" t="s">
        <v>15</v>
      </c>
      <c r="B16" s="21" t="s">
        <v>16</v>
      </c>
      <c r="C16" s="18">
        <v>294825499.96</v>
      </c>
      <c r="D16" s="18">
        <v>120126021.2</v>
      </c>
      <c r="E16" s="18">
        <f t="shared" si="0"/>
        <v>-174699478.76</v>
      </c>
      <c r="F16" s="19">
        <f>D16/C16</f>
        <v>0.4074478673530543</v>
      </c>
    </row>
    <row r="17" spans="1:6" ht="82.5" customHeight="1">
      <c r="A17" s="16" t="s">
        <v>17</v>
      </c>
      <c r="B17" s="21" t="s">
        <v>18</v>
      </c>
      <c r="C17" s="18">
        <v>0</v>
      </c>
      <c r="D17" s="18">
        <v>736320.8</v>
      </c>
      <c r="E17" s="18">
        <f t="shared" si="0"/>
        <v>736320.8</v>
      </c>
      <c r="F17" s="19">
        <v>0</v>
      </c>
    </row>
    <row r="18" spans="1:6" ht="38.25">
      <c r="A18" s="16" t="s">
        <v>19</v>
      </c>
      <c r="B18" s="21" t="s">
        <v>20</v>
      </c>
      <c r="C18" s="18">
        <v>0</v>
      </c>
      <c r="D18" s="18">
        <v>1066170.42</v>
      </c>
      <c r="E18" s="18">
        <f t="shared" si="0"/>
        <v>1066170.42</v>
      </c>
      <c r="F18" s="19">
        <v>0</v>
      </c>
    </row>
    <row r="19" spans="1:6" ht="66" customHeight="1">
      <c r="A19" s="16" t="s">
        <v>21</v>
      </c>
      <c r="B19" s="21" t="s">
        <v>22</v>
      </c>
      <c r="C19" s="18">
        <v>0</v>
      </c>
      <c r="D19" s="18">
        <v>458049.02</v>
      </c>
      <c r="E19" s="18">
        <f t="shared" si="0"/>
        <v>458049.02</v>
      </c>
      <c r="F19" s="19">
        <v>0</v>
      </c>
    </row>
    <row r="20" spans="1:12" ht="90.75" customHeight="1">
      <c r="A20" s="16" t="s">
        <v>216</v>
      </c>
      <c r="B20" s="21" t="s">
        <v>215</v>
      </c>
      <c r="C20" s="18">
        <v>0</v>
      </c>
      <c r="D20" s="18">
        <v>5353444.16</v>
      </c>
      <c r="E20" s="18">
        <f t="shared" si="0"/>
        <v>5353444.16</v>
      </c>
      <c r="F20" s="19">
        <v>0</v>
      </c>
      <c r="L20" s="4" t="s">
        <v>217</v>
      </c>
    </row>
    <row r="21" spans="1:6" ht="25.5">
      <c r="A21" s="20" t="s">
        <v>23</v>
      </c>
      <c r="B21" s="22" t="s">
        <v>24</v>
      </c>
      <c r="C21" s="14">
        <f>C22</f>
        <v>174200</v>
      </c>
      <c r="D21" s="14">
        <f>D22</f>
        <v>94339.42</v>
      </c>
      <c r="E21" s="14">
        <f t="shared" si="0"/>
        <v>-79860.58</v>
      </c>
      <c r="F21" s="15">
        <v>0</v>
      </c>
    </row>
    <row r="22" spans="1:6" ht="25.5">
      <c r="A22" s="23" t="s">
        <v>25</v>
      </c>
      <c r="B22" s="21" t="s">
        <v>26</v>
      </c>
      <c r="C22" s="18">
        <f>C23+C24+C25+C26</f>
        <v>174200</v>
      </c>
      <c r="D22" s="18">
        <f>D23+D24+D25+D26</f>
        <v>94339.42</v>
      </c>
      <c r="E22" s="18">
        <f t="shared" si="0"/>
        <v>-79860.58</v>
      </c>
      <c r="F22" s="19">
        <v>0</v>
      </c>
    </row>
    <row r="23" spans="1:6" ht="76.5">
      <c r="A23" s="16" t="s">
        <v>27</v>
      </c>
      <c r="B23" s="24" t="s">
        <v>28</v>
      </c>
      <c r="C23" s="18">
        <v>78760</v>
      </c>
      <c r="D23" s="18">
        <v>46435.9</v>
      </c>
      <c r="E23" s="18">
        <f t="shared" si="0"/>
        <v>-32324.1</v>
      </c>
      <c r="F23" s="19">
        <v>0</v>
      </c>
    </row>
    <row r="24" spans="1:6" ht="89.25">
      <c r="A24" s="16" t="s">
        <v>29</v>
      </c>
      <c r="B24" s="24" t="s">
        <v>30</v>
      </c>
      <c r="C24" s="18">
        <v>440</v>
      </c>
      <c r="D24" s="18">
        <v>273.36</v>
      </c>
      <c r="E24" s="18">
        <f t="shared" si="0"/>
        <v>-166.64</v>
      </c>
      <c r="F24" s="19">
        <v>0</v>
      </c>
    </row>
    <row r="25" spans="1:11" ht="76.5">
      <c r="A25" s="16" t="s">
        <v>31</v>
      </c>
      <c r="B25" s="24" t="s">
        <v>32</v>
      </c>
      <c r="C25" s="18">
        <v>104880</v>
      </c>
      <c r="D25" s="18">
        <v>53491.13</v>
      </c>
      <c r="E25" s="18">
        <f t="shared" si="0"/>
        <v>-51388.87</v>
      </c>
      <c r="F25" s="19">
        <v>0</v>
      </c>
      <c r="K25" s="4" t="s">
        <v>217</v>
      </c>
    </row>
    <row r="26" spans="1:6" ht="76.5">
      <c r="A26" s="16" t="s">
        <v>33</v>
      </c>
      <c r="B26" s="24" t="s">
        <v>34</v>
      </c>
      <c r="C26" s="18">
        <v>-9880</v>
      </c>
      <c r="D26" s="18">
        <v>-5860.97</v>
      </c>
      <c r="E26" s="18">
        <f t="shared" si="0"/>
        <v>4019.0299999999997</v>
      </c>
      <c r="F26" s="19">
        <v>0</v>
      </c>
    </row>
    <row r="27" spans="1:6" ht="12.75">
      <c r="A27" s="20" t="s">
        <v>35</v>
      </c>
      <c r="B27" s="13" t="s">
        <v>36</v>
      </c>
      <c r="C27" s="14">
        <f>C31+C34+C36+C28+C29+C30</f>
        <v>2756554</v>
      </c>
      <c r="D27" s="14">
        <f>D31+D34+D36+D28+D29+D30</f>
        <v>2965597.0500000003</v>
      </c>
      <c r="E27" s="14">
        <f t="shared" si="0"/>
        <v>209043.05000000028</v>
      </c>
      <c r="F27" s="15">
        <f>D27/C27</f>
        <v>1.0758349192506298</v>
      </c>
    </row>
    <row r="28" spans="1:6" ht="25.5">
      <c r="A28" s="16" t="s">
        <v>232</v>
      </c>
      <c r="B28" s="21" t="s">
        <v>227</v>
      </c>
      <c r="C28" s="18">
        <v>0</v>
      </c>
      <c r="D28" s="18">
        <v>-0.19</v>
      </c>
      <c r="E28" s="18">
        <f t="shared" si="0"/>
        <v>-0.19</v>
      </c>
      <c r="F28" s="19">
        <v>0</v>
      </c>
    </row>
    <row r="29" spans="1:6" ht="24" customHeight="1">
      <c r="A29" s="16" t="s">
        <v>230</v>
      </c>
      <c r="B29" s="21" t="s">
        <v>228</v>
      </c>
      <c r="C29" s="18">
        <v>1000000</v>
      </c>
      <c r="D29" s="18">
        <v>856505.15</v>
      </c>
      <c r="E29" s="18">
        <f t="shared" si="0"/>
        <v>-143494.84999999998</v>
      </c>
      <c r="F29" s="19">
        <v>0</v>
      </c>
    </row>
    <row r="30" spans="1:6" ht="27.75" customHeight="1">
      <c r="A30" s="16" t="s">
        <v>231</v>
      </c>
      <c r="B30" s="21" t="s">
        <v>229</v>
      </c>
      <c r="C30" s="18">
        <v>0</v>
      </c>
      <c r="D30" s="18">
        <v>441397.2</v>
      </c>
      <c r="E30" s="18">
        <f t="shared" si="0"/>
        <v>441397.2</v>
      </c>
      <c r="F30" s="19">
        <v>0</v>
      </c>
    </row>
    <row r="31" spans="1:6" ht="12.75">
      <c r="A31" s="16" t="s">
        <v>37</v>
      </c>
      <c r="B31" s="17" t="s">
        <v>38</v>
      </c>
      <c r="C31" s="18">
        <f>C32+C33</f>
        <v>0</v>
      </c>
      <c r="D31" s="18">
        <f>D32+D33</f>
        <v>-16949.42</v>
      </c>
      <c r="E31" s="18">
        <f t="shared" si="0"/>
        <v>-16949.42</v>
      </c>
      <c r="F31" s="19">
        <v>0</v>
      </c>
    </row>
    <row r="32" spans="1:6" ht="12.75">
      <c r="A32" s="16" t="s">
        <v>37</v>
      </c>
      <c r="B32" s="17" t="s">
        <v>39</v>
      </c>
      <c r="C32" s="18">
        <v>0</v>
      </c>
      <c r="D32" s="18">
        <v>-18531.5</v>
      </c>
      <c r="E32" s="18">
        <f t="shared" si="0"/>
        <v>-18531.5</v>
      </c>
      <c r="F32" s="19">
        <v>0</v>
      </c>
    </row>
    <row r="33" spans="1:6" ht="25.5">
      <c r="A33" s="16" t="s">
        <v>40</v>
      </c>
      <c r="B33" s="17" t="s">
        <v>41</v>
      </c>
      <c r="C33" s="18">
        <v>0</v>
      </c>
      <c r="D33" s="18">
        <v>1582.08</v>
      </c>
      <c r="E33" s="18">
        <f t="shared" si="0"/>
        <v>1582.08</v>
      </c>
      <c r="F33" s="19">
        <v>0</v>
      </c>
    </row>
    <row r="34" spans="1:6" ht="12.75">
      <c r="A34" s="16" t="s">
        <v>42</v>
      </c>
      <c r="B34" s="17" t="s">
        <v>43</v>
      </c>
      <c r="C34" s="18">
        <f>C35</f>
        <v>104874</v>
      </c>
      <c r="D34" s="18">
        <f>D35</f>
        <v>414933.81</v>
      </c>
      <c r="E34" s="18">
        <f t="shared" si="0"/>
        <v>310059.81</v>
      </c>
      <c r="F34" s="19">
        <f aca="true" t="shared" si="1" ref="F34:F64">D34/C34</f>
        <v>3.956498369471938</v>
      </c>
    </row>
    <row r="35" spans="1:6" ht="12.75">
      <c r="A35" s="16" t="s">
        <v>42</v>
      </c>
      <c r="B35" s="17" t="s">
        <v>44</v>
      </c>
      <c r="C35" s="18">
        <v>104874</v>
      </c>
      <c r="D35" s="18">
        <v>414933.81</v>
      </c>
      <c r="E35" s="18">
        <f t="shared" si="0"/>
        <v>310059.81</v>
      </c>
      <c r="F35" s="19">
        <f t="shared" si="1"/>
        <v>3.956498369471938</v>
      </c>
    </row>
    <row r="36" spans="1:6" ht="25.5">
      <c r="A36" s="16" t="s">
        <v>45</v>
      </c>
      <c r="B36" s="17" t="s">
        <v>46</v>
      </c>
      <c r="C36" s="18">
        <f>C37</f>
        <v>1651680</v>
      </c>
      <c r="D36" s="18">
        <f>D37</f>
        <v>1269710.5</v>
      </c>
      <c r="E36" s="18">
        <f t="shared" si="0"/>
        <v>-381969.5</v>
      </c>
      <c r="F36" s="19">
        <f t="shared" si="1"/>
        <v>0.7687387992831541</v>
      </c>
    </row>
    <row r="37" spans="1:9" ht="25.5">
      <c r="A37" s="16" t="s">
        <v>47</v>
      </c>
      <c r="B37" s="17" t="s">
        <v>48</v>
      </c>
      <c r="C37" s="18">
        <v>1651680</v>
      </c>
      <c r="D37" s="18">
        <v>1269710.5</v>
      </c>
      <c r="E37" s="18">
        <f t="shared" si="0"/>
        <v>-381969.5</v>
      </c>
      <c r="F37" s="19">
        <f t="shared" si="1"/>
        <v>0.7687387992831541</v>
      </c>
      <c r="I37" s="4" t="s">
        <v>217</v>
      </c>
    </row>
    <row r="38" spans="1:15" ht="12.75">
      <c r="A38" s="20" t="s">
        <v>49</v>
      </c>
      <c r="B38" s="13" t="s">
        <v>50</v>
      </c>
      <c r="C38" s="14">
        <f>C39+C41</f>
        <v>1669185.76</v>
      </c>
      <c r="D38" s="14">
        <f>D39+D41</f>
        <v>262712.06</v>
      </c>
      <c r="E38" s="14">
        <f t="shared" si="0"/>
        <v>-1406473.7</v>
      </c>
      <c r="F38" s="15">
        <f t="shared" si="1"/>
        <v>0.15738934892423237</v>
      </c>
      <c r="O38" s="4" t="s">
        <v>217</v>
      </c>
    </row>
    <row r="39" spans="1:6" ht="25.5">
      <c r="A39" s="16" t="s">
        <v>51</v>
      </c>
      <c r="B39" s="17" t="s">
        <v>52</v>
      </c>
      <c r="C39" s="18">
        <f>C40</f>
        <v>1609185.76</v>
      </c>
      <c r="D39" s="18">
        <f>D40</f>
        <v>262712.06</v>
      </c>
      <c r="E39" s="18">
        <f t="shared" si="0"/>
        <v>-1346473.7</v>
      </c>
      <c r="F39" s="19">
        <f t="shared" si="1"/>
        <v>0.16325775838334539</v>
      </c>
    </row>
    <row r="40" spans="1:6" ht="38.25">
      <c r="A40" s="16" t="s">
        <v>53</v>
      </c>
      <c r="B40" s="17" t="s">
        <v>54</v>
      </c>
      <c r="C40" s="18">
        <v>1609185.76</v>
      </c>
      <c r="D40" s="18">
        <v>262712.06</v>
      </c>
      <c r="E40" s="18">
        <f t="shared" si="0"/>
        <v>-1346473.7</v>
      </c>
      <c r="F40" s="19">
        <f t="shared" si="1"/>
        <v>0.16325775838334539</v>
      </c>
    </row>
    <row r="41" spans="1:6" ht="23.25" customHeight="1">
      <c r="A41" s="16" t="s">
        <v>235</v>
      </c>
      <c r="B41" s="21" t="s">
        <v>234</v>
      </c>
      <c r="C41" s="18">
        <f>C42</f>
        <v>60000</v>
      </c>
      <c r="D41" s="18">
        <f>D42</f>
        <v>0</v>
      </c>
      <c r="E41" s="18">
        <f t="shared" si="0"/>
        <v>-60000</v>
      </c>
      <c r="F41" s="19">
        <f t="shared" si="1"/>
        <v>0</v>
      </c>
    </row>
    <row r="42" spans="1:6" ht="24" customHeight="1">
      <c r="A42" s="16" t="s">
        <v>236</v>
      </c>
      <c r="B42" s="21" t="s">
        <v>233</v>
      </c>
      <c r="C42" s="18">
        <v>60000</v>
      </c>
      <c r="D42" s="18">
        <v>0</v>
      </c>
      <c r="E42" s="18">
        <f t="shared" si="0"/>
        <v>-60000</v>
      </c>
      <c r="F42" s="19">
        <f t="shared" si="1"/>
        <v>0</v>
      </c>
    </row>
    <row r="43" spans="1:6" ht="25.5" hidden="1">
      <c r="A43" s="16" t="s">
        <v>55</v>
      </c>
      <c r="B43" s="17" t="s">
        <v>56</v>
      </c>
      <c r="C43" s="18">
        <f>C44</f>
        <v>0</v>
      </c>
      <c r="D43" s="18">
        <f>D44</f>
        <v>0</v>
      </c>
      <c r="E43" s="18">
        <f t="shared" si="0"/>
        <v>0</v>
      </c>
      <c r="F43" s="19" t="e">
        <f t="shared" si="1"/>
        <v>#DIV/0!</v>
      </c>
    </row>
    <row r="44" spans="1:6" ht="12.75" hidden="1">
      <c r="A44" s="16" t="s">
        <v>57</v>
      </c>
      <c r="B44" s="17" t="s">
        <v>58</v>
      </c>
      <c r="C44" s="18">
        <f>C45+C47</f>
        <v>0</v>
      </c>
      <c r="D44" s="18">
        <f>D45+D47</f>
        <v>0</v>
      </c>
      <c r="E44" s="18">
        <f t="shared" si="0"/>
        <v>0</v>
      </c>
      <c r="F44" s="19" t="e">
        <f t="shared" si="1"/>
        <v>#DIV/0!</v>
      </c>
    </row>
    <row r="45" spans="1:6" ht="38.25" hidden="1">
      <c r="A45" s="16" t="s">
        <v>59</v>
      </c>
      <c r="B45" s="17" t="s">
        <v>60</v>
      </c>
      <c r="C45" s="18">
        <f>C46</f>
        <v>0</v>
      </c>
      <c r="D45" s="18">
        <f>D46</f>
        <v>0</v>
      </c>
      <c r="E45" s="18">
        <f t="shared" si="0"/>
        <v>0</v>
      </c>
      <c r="F45" s="19" t="e">
        <f t="shared" si="1"/>
        <v>#DIV/0!</v>
      </c>
    </row>
    <row r="46" spans="1:6" ht="51" hidden="1">
      <c r="A46" s="16" t="s">
        <v>61</v>
      </c>
      <c r="B46" s="17" t="s">
        <v>62</v>
      </c>
      <c r="C46" s="18">
        <v>0</v>
      </c>
      <c r="D46" s="18">
        <v>0</v>
      </c>
      <c r="E46" s="18">
        <f t="shared" si="0"/>
        <v>0</v>
      </c>
      <c r="F46" s="19" t="e">
        <f t="shared" si="1"/>
        <v>#DIV/0!</v>
      </c>
    </row>
    <row r="47" spans="1:6" ht="12.75" hidden="1">
      <c r="A47" s="16" t="s">
        <v>63</v>
      </c>
      <c r="B47" s="17" t="s">
        <v>64</v>
      </c>
      <c r="C47" s="18">
        <f>C48</f>
        <v>0</v>
      </c>
      <c r="D47" s="18">
        <f>D48</f>
        <v>0</v>
      </c>
      <c r="E47" s="18">
        <f t="shared" si="0"/>
        <v>0</v>
      </c>
      <c r="F47" s="19" t="e">
        <f t="shared" si="1"/>
        <v>#DIV/0!</v>
      </c>
    </row>
    <row r="48" spans="1:6" ht="25.5" hidden="1">
      <c r="A48" s="16" t="s">
        <v>65</v>
      </c>
      <c r="B48" s="17" t="s">
        <v>66</v>
      </c>
      <c r="C48" s="18">
        <v>0</v>
      </c>
      <c r="D48" s="18">
        <v>0</v>
      </c>
      <c r="E48" s="18">
        <f t="shared" si="0"/>
        <v>0</v>
      </c>
      <c r="F48" s="19" t="e">
        <f t="shared" si="1"/>
        <v>#DIV/0!</v>
      </c>
    </row>
    <row r="49" spans="1:6" ht="36.75" customHeight="1">
      <c r="A49" s="20" t="s">
        <v>67</v>
      </c>
      <c r="B49" s="13" t="s">
        <v>68</v>
      </c>
      <c r="C49" s="14">
        <f>C50+C52+C57+C60</f>
        <v>27014856.14</v>
      </c>
      <c r="D49" s="14">
        <f>D50+D52+D57+D60</f>
        <v>8882143.98</v>
      </c>
      <c r="E49" s="14">
        <f t="shared" si="0"/>
        <v>-18132712.16</v>
      </c>
      <c r="F49" s="15">
        <f t="shared" si="1"/>
        <v>0.32878738772362015</v>
      </c>
    </row>
    <row r="50" spans="1:6" ht="25.5">
      <c r="A50" s="16" t="s">
        <v>69</v>
      </c>
      <c r="B50" s="17" t="s">
        <v>70</v>
      </c>
      <c r="C50" s="18">
        <f>C51</f>
        <v>238200</v>
      </c>
      <c r="D50" s="18">
        <f>D51</f>
        <v>182125.43</v>
      </c>
      <c r="E50" s="18">
        <f aca="true" t="shared" si="2" ref="E50:E86">D50-C50</f>
        <v>-56074.57000000001</v>
      </c>
      <c r="F50" s="19">
        <f t="shared" si="1"/>
        <v>0.7645903862300587</v>
      </c>
    </row>
    <row r="51" spans="1:6" ht="25.5">
      <c r="A51" s="16" t="s">
        <v>71</v>
      </c>
      <c r="B51" s="17" t="s">
        <v>72</v>
      </c>
      <c r="C51" s="18">
        <v>238200</v>
      </c>
      <c r="D51" s="18">
        <v>182125.43</v>
      </c>
      <c r="E51" s="18">
        <f t="shared" si="2"/>
        <v>-56074.57000000001</v>
      </c>
      <c r="F51" s="19">
        <f t="shared" si="1"/>
        <v>0.7645903862300587</v>
      </c>
    </row>
    <row r="52" spans="1:6" ht="63.75">
      <c r="A52" s="16" t="s">
        <v>73</v>
      </c>
      <c r="B52" s="17" t="s">
        <v>74</v>
      </c>
      <c r="C52" s="18">
        <f>C53+C55</f>
        <v>22049856.14</v>
      </c>
      <c r="D52" s="18">
        <f>D53+D55</f>
        <v>7860386.65</v>
      </c>
      <c r="E52" s="18">
        <f t="shared" si="2"/>
        <v>-14189469.49</v>
      </c>
      <c r="F52" s="19">
        <f t="shared" si="1"/>
        <v>0.356482445966652</v>
      </c>
    </row>
    <row r="53" spans="1:6" ht="51">
      <c r="A53" s="16" t="s">
        <v>75</v>
      </c>
      <c r="B53" s="17" t="s">
        <v>76</v>
      </c>
      <c r="C53" s="18">
        <f>C54</f>
        <v>21307386.01</v>
      </c>
      <c r="D53" s="18">
        <f>D54</f>
        <v>7570030.71</v>
      </c>
      <c r="E53" s="18">
        <f t="shared" si="2"/>
        <v>-13737355.3</v>
      </c>
      <c r="F53" s="19">
        <f t="shared" si="1"/>
        <v>0.3552773064911494</v>
      </c>
    </row>
    <row r="54" spans="1:6" ht="63.75">
      <c r="A54" s="16" t="s">
        <v>77</v>
      </c>
      <c r="B54" s="17" t="s">
        <v>78</v>
      </c>
      <c r="C54" s="18">
        <v>21307386.01</v>
      </c>
      <c r="D54" s="18">
        <v>7570030.71</v>
      </c>
      <c r="E54" s="18">
        <f t="shared" si="2"/>
        <v>-13737355.3</v>
      </c>
      <c r="F54" s="19">
        <f t="shared" si="1"/>
        <v>0.3552773064911494</v>
      </c>
    </row>
    <row r="55" spans="1:6" ht="63.75">
      <c r="A55" s="16" t="s">
        <v>79</v>
      </c>
      <c r="B55" s="17" t="s">
        <v>80</v>
      </c>
      <c r="C55" s="18">
        <f>C56</f>
        <v>742470.13</v>
      </c>
      <c r="D55" s="18">
        <f>D56</f>
        <v>290355.94</v>
      </c>
      <c r="E55" s="18">
        <f t="shared" si="2"/>
        <v>-452114.19</v>
      </c>
      <c r="F55" s="19">
        <f t="shared" si="1"/>
        <v>0.3910675032812431</v>
      </c>
    </row>
    <row r="56" spans="1:12" ht="51">
      <c r="A56" s="16" t="s">
        <v>81</v>
      </c>
      <c r="B56" s="17" t="s">
        <v>82</v>
      </c>
      <c r="C56" s="18">
        <v>742470.13</v>
      </c>
      <c r="D56" s="18">
        <v>290355.94</v>
      </c>
      <c r="E56" s="18">
        <f t="shared" si="2"/>
        <v>-452114.19</v>
      </c>
      <c r="F56" s="19">
        <f t="shared" si="1"/>
        <v>0.3910675032812431</v>
      </c>
      <c r="L56" s="4" t="s">
        <v>217</v>
      </c>
    </row>
    <row r="57" spans="1:13" ht="63.75">
      <c r="A57" s="16" t="s">
        <v>83</v>
      </c>
      <c r="B57" s="17" t="s">
        <v>84</v>
      </c>
      <c r="C57" s="18">
        <f>C58</f>
        <v>3124800</v>
      </c>
      <c r="D57" s="18">
        <f>D58</f>
        <v>303793.18</v>
      </c>
      <c r="E57" s="18">
        <f t="shared" si="2"/>
        <v>-2821006.82</v>
      </c>
      <c r="F57" s="19">
        <f t="shared" si="1"/>
        <v>0.09722003968253969</v>
      </c>
      <c r="M57" s="4" t="s">
        <v>217</v>
      </c>
    </row>
    <row r="58" spans="1:6" ht="63.75">
      <c r="A58" s="16" t="s">
        <v>85</v>
      </c>
      <c r="B58" s="17" t="s">
        <v>86</v>
      </c>
      <c r="C58" s="18">
        <f>C59</f>
        <v>3124800</v>
      </c>
      <c r="D58" s="18">
        <f>D59</f>
        <v>303793.18</v>
      </c>
      <c r="E58" s="18">
        <f t="shared" si="2"/>
        <v>-2821006.82</v>
      </c>
      <c r="F58" s="19">
        <f t="shared" si="1"/>
        <v>0.09722003968253969</v>
      </c>
    </row>
    <row r="59" spans="1:6" ht="57" customHeight="1">
      <c r="A59" s="16" t="s">
        <v>87</v>
      </c>
      <c r="B59" s="17" t="s">
        <v>88</v>
      </c>
      <c r="C59" s="18">
        <v>3124800</v>
      </c>
      <c r="D59" s="18">
        <v>303793.18</v>
      </c>
      <c r="E59" s="18">
        <f t="shared" si="2"/>
        <v>-2821006.82</v>
      </c>
      <c r="F59" s="19">
        <f t="shared" si="1"/>
        <v>0.09722003968253969</v>
      </c>
    </row>
    <row r="60" spans="1:6" ht="74.25" customHeight="1">
      <c r="A60" s="16" t="s">
        <v>239</v>
      </c>
      <c r="B60" s="21" t="s">
        <v>238</v>
      </c>
      <c r="C60" s="18">
        <f>C61</f>
        <v>1602000</v>
      </c>
      <c r="D60" s="18">
        <f>D61</f>
        <v>535838.72</v>
      </c>
      <c r="E60" s="18">
        <f t="shared" si="2"/>
        <v>-1066161.28</v>
      </c>
      <c r="F60" s="19">
        <f t="shared" si="1"/>
        <v>0.3344810986267166</v>
      </c>
    </row>
    <row r="61" spans="1:6" ht="80.25" customHeight="1">
      <c r="A61" s="16" t="s">
        <v>240</v>
      </c>
      <c r="B61" s="21" t="s">
        <v>237</v>
      </c>
      <c r="C61" s="18">
        <v>1602000</v>
      </c>
      <c r="D61" s="18">
        <v>535838.72</v>
      </c>
      <c r="E61" s="18">
        <f t="shared" si="2"/>
        <v>-1066161.28</v>
      </c>
      <c r="F61" s="19">
        <f t="shared" si="1"/>
        <v>0.3344810986267166</v>
      </c>
    </row>
    <row r="62" spans="1:12" ht="12.75">
      <c r="A62" s="20" t="s">
        <v>89</v>
      </c>
      <c r="B62" s="13" t="s">
        <v>90</v>
      </c>
      <c r="C62" s="14">
        <f>C64+C65+C66</f>
        <v>5224600</v>
      </c>
      <c r="D62" s="14">
        <f>D64+D65+D66</f>
        <v>1860235.3900000001</v>
      </c>
      <c r="E62" s="14">
        <f t="shared" si="2"/>
        <v>-3364364.61</v>
      </c>
      <c r="F62" s="15">
        <f t="shared" si="1"/>
        <v>0.3560531696206408</v>
      </c>
      <c r="L62" s="4" t="s">
        <v>217</v>
      </c>
    </row>
    <row r="63" spans="1:6" ht="12.75">
      <c r="A63" s="16" t="s">
        <v>91</v>
      </c>
      <c r="B63" s="17" t="s">
        <v>92</v>
      </c>
      <c r="C63" s="18">
        <f>C64+C66</f>
        <v>5132300</v>
      </c>
      <c r="D63" s="18">
        <f>D64+D66</f>
        <v>1758879.3399999999</v>
      </c>
      <c r="E63" s="18">
        <f t="shared" si="2"/>
        <v>-3373420.66</v>
      </c>
      <c r="F63" s="19">
        <f t="shared" si="1"/>
        <v>0.3427078191064435</v>
      </c>
    </row>
    <row r="64" spans="1:6" ht="25.5">
      <c r="A64" s="16" t="s">
        <v>93</v>
      </c>
      <c r="B64" s="17" t="s">
        <v>94</v>
      </c>
      <c r="C64" s="18">
        <v>403900</v>
      </c>
      <c r="D64" s="18">
        <v>692231.12</v>
      </c>
      <c r="E64" s="18">
        <f t="shared" si="2"/>
        <v>288331.12</v>
      </c>
      <c r="F64" s="19">
        <f t="shared" si="1"/>
        <v>1.7138675909878682</v>
      </c>
    </row>
    <row r="65" spans="1:6" ht="12.75">
      <c r="A65" s="16" t="s">
        <v>95</v>
      </c>
      <c r="B65" s="17" t="s">
        <v>96</v>
      </c>
      <c r="C65" s="18">
        <v>92300</v>
      </c>
      <c r="D65" s="18">
        <v>101356.05</v>
      </c>
      <c r="E65" s="18">
        <f t="shared" si="2"/>
        <v>9056.050000000003</v>
      </c>
      <c r="F65" s="19">
        <v>0</v>
      </c>
    </row>
    <row r="66" spans="1:6" ht="12.75">
      <c r="A66" s="16" t="s">
        <v>97</v>
      </c>
      <c r="B66" s="17" t="s">
        <v>98</v>
      </c>
      <c r="C66" s="18">
        <f>C67+C68</f>
        <v>4728400</v>
      </c>
      <c r="D66" s="18">
        <f>D67+D68</f>
        <v>1066648.22</v>
      </c>
      <c r="E66" s="18">
        <f t="shared" si="2"/>
        <v>-3661751.7800000003</v>
      </c>
      <c r="F66" s="19">
        <v>0</v>
      </c>
    </row>
    <row r="67" spans="1:6" ht="12.75">
      <c r="A67" s="16" t="s">
        <v>99</v>
      </c>
      <c r="B67" s="17" t="s">
        <v>100</v>
      </c>
      <c r="C67" s="18">
        <v>366800</v>
      </c>
      <c r="D67" s="18">
        <v>766648.22</v>
      </c>
      <c r="E67" s="18">
        <f t="shared" si="2"/>
        <v>399848.22</v>
      </c>
      <c r="F67" s="19">
        <v>0</v>
      </c>
    </row>
    <row r="68" spans="1:6" ht="12.75">
      <c r="A68" s="16" t="s">
        <v>101</v>
      </c>
      <c r="B68" s="17" t="s">
        <v>102</v>
      </c>
      <c r="C68" s="18">
        <v>4361600</v>
      </c>
      <c r="D68" s="18">
        <v>300000</v>
      </c>
      <c r="E68" s="18">
        <f t="shared" si="2"/>
        <v>-4061600</v>
      </c>
      <c r="F68" s="19">
        <v>0</v>
      </c>
    </row>
    <row r="69" spans="1:6" ht="25.5">
      <c r="A69" s="20" t="s">
        <v>103</v>
      </c>
      <c r="B69" s="13" t="s">
        <v>104</v>
      </c>
      <c r="C69" s="14">
        <f>C70</f>
        <v>26913917.14</v>
      </c>
      <c r="D69" s="14">
        <f>D70+D73</f>
        <v>15703800.290000001</v>
      </c>
      <c r="E69" s="14">
        <f t="shared" si="2"/>
        <v>-11210116.85</v>
      </c>
      <c r="F69" s="15">
        <f>D69/C69</f>
        <v>0.583482523495649</v>
      </c>
    </row>
    <row r="70" spans="1:6" ht="12.75">
      <c r="A70" s="16" t="s">
        <v>105</v>
      </c>
      <c r="B70" s="17" t="s">
        <v>106</v>
      </c>
      <c r="C70" s="18">
        <f>C71</f>
        <v>26913917.14</v>
      </c>
      <c r="D70" s="18">
        <f>D71</f>
        <v>13359070.73</v>
      </c>
      <c r="E70" s="18">
        <f t="shared" si="2"/>
        <v>-13554846.41</v>
      </c>
      <c r="F70" s="19">
        <f>D70/C70</f>
        <v>0.49636292853653335</v>
      </c>
    </row>
    <row r="71" spans="1:6" ht="12.75">
      <c r="A71" s="16" t="s">
        <v>107</v>
      </c>
      <c r="B71" s="17" t="s">
        <v>108</v>
      </c>
      <c r="C71" s="18">
        <f>C72</f>
        <v>26913917.14</v>
      </c>
      <c r="D71" s="18">
        <f>D72</f>
        <v>13359070.73</v>
      </c>
      <c r="E71" s="18">
        <f t="shared" si="2"/>
        <v>-13554846.41</v>
      </c>
      <c r="F71" s="19">
        <f>D71/C71</f>
        <v>0.49636292853653335</v>
      </c>
    </row>
    <row r="72" spans="1:6" ht="25.5">
      <c r="A72" s="16" t="s">
        <v>109</v>
      </c>
      <c r="B72" s="17" t="s">
        <v>110</v>
      </c>
      <c r="C72" s="18">
        <v>26913917.14</v>
      </c>
      <c r="D72" s="18">
        <v>13359070.73</v>
      </c>
      <c r="E72" s="18">
        <f t="shared" si="2"/>
        <v>-13554846.41</v>
      </c>
      <c r="F72" s="19">
        <f>D72/C72</f>
        <v>0.49636292853653335</v>
      </c>
    </row>
    <row r="73" spans="1:6" ht="12.75">
      <c r="A73" s="16" t="s">
        <v>111</v>
      </c>
      <c r="B73" s="17" t="s">
        <v>112</v>
      </c>
      <c r="C73" s="18">
        <f>C76+C74</f>
        <v>0</v>
      </c>
      <c r="D73" s="18">
        <f>D76+D74</f>
        <v>2344729.56</v>
      </c>
      <c r="E73" s="18">
        <f t="shared" si="2"/>
        <v>2344729.56</v>
      </c>
      <c r="F73" s="19">
        <v>0</v>
      </c>
    </row>
    <row r="74" spans="1:6" ht="22.5" customHeight="1">
      <c r="A74" s="16" t="s">
        <v>244</v>
      </c>
      <c r="B74" s="21" t="s">
        <v>243</v>
      </c>
      <c r="C74" s="18">
        <f>C75</f>
        <v>0</v>
      </c>
      <c r="D74" s="18">
        <f>D75</f>
        <v>16726.96</v>
      </c>
      <c r="E74" s="18">
        <f t="shared" si="2"/>
        <v>16726.96</v>
      </c>
      <c r="F74" s="19">
        <v>0</v>
      </c>
    </row>
    <row r="75" spans="1:12" ht="25.5">
      <c r="A75" s="16" t="s">
        <v>242</v>
      </c>
      <c r="B75" s="21" t="s">
        <v>241</v>
      </c>
      <c r="C75" s="18">
        <v>0</v>
      </c>
      <c r="D75" s="18">
        <v>16726.96</v>
      </c>
      <c r="E75" s="18">
        <f t="shared" si="2"/>
        <v>16726.96</v>
      </c>
      <c r="F75" s="19">
        <v>0</v>
      </c>
      <c r="L75" s="4" t="s">
        <v>217</v>
      </c>
    </row>
    <row r="76" spans="1:6" ht="12.75">
      <c r="A76" s="16" t="s">
        <v>113</v>
      </c>
      <c r="B76" s="17" t="s">
        <v>114</v>
      </c>
      <c r="C76" s="18">
        <v>0</v>
      </c>
      <c r="D76" s="18">
        <f>D77</f>
        <v>2328002.6</v>
      </c>
      <c r="E76" s="18">
        <f t="shared" si="2"/>
        <v>2328002.6</v>
      </c>
      <c r="F76" s="19">
        <v>0</v>
      </c>
    </row>
    <row r="77" spans="1:6" ht="18.75" customHeight="1">
      <c r="A77" s="16" t="s">
        <v>115</v>
      </c>
      <c r="B77" s="17" t="s">
        <v>116</v>
      </c>
      <c r="C77" s="18">
        <v>0</v>
      </c>
      <c r="D77" s="18">
        <v>2328002.6</v>
      </c>
      <c r="E77" s="18">
        <f t="shared" si="2"/>
        <v>2328002.6</v>
      </c>
      <c r="F77" s="19">
        <v>0</v>
      </c>
    </row>
    <row r="78" spans="1:6" ht="25.5">
      <c r="A78" s="20" t="s">
        <v>117</v>
      </c>
      <c r="B78" s="13" t="s">
        <v>118</v>
      </c>
      <c r="C78" s="14">
        <f>C79+C82</f>
        <v>9350000</v>
      </c>
      <c r="D78" s="14">
        <f>D79+D82</f>
        <v>5681505.35</v>
      </c>
      <c r="E78" s="14">
        <f t="shared" si="2"/>
        <v>-3668494.6500000004</v>
      </c>
      <c r="F78" s="15">
        <f aca="true" t="shared" si="3" ref="F78:F87">D78/C78</f>
        <v>0.6076476310160427</v>
      </c>
    </row>
    <row r="79" spans="1:6" ht="63.75">
      <c r="A79" s="16" t="s">
        <v>119</v>
      </c>
      <c r="B79" s="17" t="s">
        <v>120</v>
      </c>
      <c r="C79" s="18">
        <f>C80</f>
        <v>2350000</v>
      </c>
      <c r="D79" s="18">
        <f>D80</f>
        <v>964200</v>
      </c>
      <c r="E79" s="18">
        <f t="shared" si="2"/>
        <v>-1385800</v>
      </c>
      <c r="F79" s="19">
        <f t="shared" si="3"/>
        <v>0.41029787234042553</v>
      </c>
    </row>
    <row r="80" spans="1:6" ht="67.5" customHeight="1">
      <c r="A80" s="16" t="s">
        <v>121</v>
      </c>
      <c r="B80" s="17" t="s">
        <v>122</v>
      </c>
      <c r="C80" s="18">
        <f>C81</f>
        <v>2350000</v>
      </c>
      <c r="D80" s="18">
        <f>D81</f>
        <v>964200</v>
      </c>
      <c r="E80" s="18">
        <f t="shared" si="2"/>
        <v>-1385800</v>
      </c>
      <c r="F80" s="19">
        <f t="shared" si="3"/>
        <v>0.41029787234042553</v>
      </c>
    </row>
    <row r="81" spans="1:6" ht="63.75">
      <c r="A81" s="16" t="s">
        <v>123</v>
      </c>
      <c r="B81" s="17" t="s">
        <v>124</v>
      </c>
      <c r="C81" s="18">
        <v>2350000</v>
      </c>
      <c r="D81" s="18">
        <v>964200</v>
      </c>
      <c r="E81" s="18">
        <f t="shared" si="2"/>
        <v>-1385800</v>
      </c>
      <c r="F81" s="19">
        <f t="shared" si="3"/>
        <v>0.41029787234042553</v>
      </c>
    </row>
    <row r="82" spans="1:6" ht="25.5">
      <c r="A82" s="16" t="s">
        <v>125</v>
      </c>
      <c r="B82" s="17" t="s">
        <v>126</v>
      </c>
      <c r="C82" s="18">
        <f>C83+C85</f>
        <v>7000000</v>
      </c>
      <c r="D82" s="18">
        <f>D83+D85</f>
        <v>4717305.35</v>
      </c>
      <c r="E82" s="18">
        <f t="shared" si="2"/>
        <v>-2282694.6500000004</v>
      </c>
      <c r="F82" s="19">
        <f t="shared" si="3"/>
        <v>0.6739007642857142</v>
      </c>
    </row>
    <row r="83" spans="1:14" ht="25.5">
      <c r="A83" s="16" t="s">
        <v>127</v>
      </c>
      <c r="B83" s="17" t="s">
        <v>128</v>
      </c>
      <c r="C83" s="18">
        <f>C84</f>
        <v>4000000</v>
      </c>
      <c r="D83" s="18">
        <f>D84</f>
        <v>4717305.35</v>
      </c>
      <c r="E83" s="18">
        <f t="shared" si="2"/>
        <v>717305.3499999996</v>
      </c>
      <c r="F83" s="19">
        <f t="shared" si="3"/>
        <v>1.1793263374999998</v>
      </c>
      <c r="N83" s="4" t="s">
        <v>217</v>
      </c>
    </row>
    <row r="84" spans="1:6" ht="40.5" customHeight="1">
      <c r="A84" s="16" t="s">
        <v>129</v>
      </c>
      <c r="B84" s="17" t="s">
        <v>130</v>
      </c>
      <c r="C84" s="18">
        <v>4000000</v>
      </c>
      <c r="D84" s="18">
        <v>4717305.35</v>
      </c>
      <c r="E84" s="18">
        <f t="shared" si="2"/>
        <v>717305.3499999996</v>
      </c>
      <c r="F84" s="19">
        <f t="shared" si="3"/>
        <v>1.1793263374999998</v>
      </c>
    </row>
    <row r="85" spans="1:6" ht="40.5" customHeight="1">
      <c r="A85" s="16" t="s">
        <v>247</v>
      </c>
      <c r="B85" s="21" t="s">
        <v>245</v>
      </c>
      <c r="C85" s="18">
        <f>C86</f>
        <v>3000000</v>
      </c>
      <c r="D85" s="18">
        <f>D86</f>
        <v>0</v>
      </c>
      <c r="E85" s="18">
        <f t="shared" si="2"/>
        <v>-3000000</v>
      </c>
      <c r="F85" s="19">
        <f t="shared" si="3"/>
        <v>0</v>
      </c>
    </row>
    <row r="86" spans="1:6" ht="40.5" customHeight="1">
      <c r="A86" s="16" t="s">
        <v>248</v>
      </c>
      <c r="B86" s="21" t="s">
        <v>246</v>
      </c>
      <c r="C86" s="18">
        <v>3000000</v>
      </c>
      <c r="D86" s="18">
        <v>0</v>
      </c>
      <c r="E86" s="18">
        <f t="shared" si="2"/>
        <v>-3000000</v>
      </c>
      <c r="F86" s="19">
        <f t="shared" si="3"/>
        <v>0</v>
      </c>
    </row>
    <row r="87" spans="1:6" ht="15.75" customHeight="1">
      <c r="A87" s="20" t="s">
        <v>131</v>
      </c>
      <c r="B87" s="13" t="s">
        <v>132</v>
      </c>
      <c r="C87" s="14">
        <f>C88+C89+C90+C91+C92</f>
        <v>2226317</v>
      </c>
      <c r="D87" s="14">
        <f>D88+D89+D90+D91+D92</f>
        <v>1093733.49</v>
      </c>
      <c r="E87" s="14">
        <f aca="true" t="shared" si="4" ref="E87:E92">D87-C87</f>
        <v>-1132583.51</v>
      </c>
      <c r="F87" s="15">
        <f t="shared" si="3"/>
        <v>0.4912748229474958</v>
      </c>
    </row>
    <row r="88" spans="1:6" ht="24" customHeight="1">
      <c r="A88" s="25" t="s">
        <v>249</v>
      </c>
      <c r="B88" s="21" t="s">
        <v>133</v>
      </c>
      <c r="C88" s="18">
        <v>609210</v>
      </c>
      <c r="D88" s="18">
        <v>772314.85</v>
      </c>
      <c r="E88" s="18">
        <f t="shared" si="4"/>
        <v>163104.84999999998</v>
      </c>
      <c r="F88" s="19">
        <v>0</v>
      </c>
    </row>
    <row r="89" spans="1:6" ht="30" customHeight="1">
      <c r="A89" s="16" t="s">
        <v>250</v>
      </c>
      <c r="B89" s="21" t="s">
        <v>251</v>
      </c>
      <c r="C89" s="18">
        <v>12107</v>
      </c>
      <c r="D89" s="18">
        <v>6609.72</v>
      </c>
      <c r="E89" s="18">
        <f t="shared" si="4"/>
        <v>-5497.28</v>
      </c>
      <c r="F89" s="19">
        <v>0</v>
      </c>
    </row>
    <row r="90" spans="1:14" ht="71.25" customHeight="1">
      <c r="A90" s="16" t="s">
        <v>252</v>
      </c>
      <c r="B90" s="21" t="s">
        <v>253</v>
      </c>
      <c r="C90" s="18">
        <v>0</v>
      </c>
      <c r="D90" s="18">
        <v>79178.62</v>
      </c>
      <c r="E90" s="18">
        <f t="shared" si="4"/>
        <v>79178.62</v>
      </c>
      <c r="F90" s="19">
        <v>0</v>
      </c>
      <c r="N90" s="4" t="s">
        <v>217</v>
      </c>
    </row>
    <row r="91" spans="1:6" ht="20.25" customHeight="1">
      <c r="A91" s="16" t="s">
        <v>254</v>
      </c>
      <c r="B91" s="21" t="s">
        <v>255</v>
      </c>
      <c r="C91" s="18">
        <v>5000</v>
      </c>
      <c r="D91" s="18">
        <v>209710.99</v>
      </c>
      <c r="E91" s="18">
        <f t="shared" si="4"/>
        <v>204710.99</v>
      </c>
      <c r="F91" s="19">
        <v>0</v>
      </c>
    </row>
    <row r="92" spans="1:6" ht="12.75">
      <c r="A92" s="16" t="s">
        <v>256</v>
      </c>
      <c r="B92" s="21" t="s">
        <v>134</v>
      </c>
      <c r="C92" s="18">
        <v>1600000</v>
      </c>
      <c r="D92" s="18">
        <v>25919.31</v>
      </c>
      <c r="E92" s="18">
        <f t="shared" si="4"/>
        <v>-1574080.69</v>
      </c>
      <c r="F92" s="19">
        <v>0</v>
      </c>
    </row>
    <row r="93" spans="1:6" ht="12.75">
      <c r="A93" s="20" t="s">
        <v>135</v>
      </c>
      <c r="B93" s="13" t="s">
        <v>136</v>
      </c>
      <c r="C93" s="14">
        <f>C96</f>
        <v>0</v>
      </c>
      <c r="D93" s="14">
        <f>D94+D96</f>
        <v>14141.55</v>
      </c>
      <c r="E93" s="14">
        <f aca="true" t="shared" si="5" ref="E93:E113">D93-C93</f>
        <v>14141.55</v>
      </c>
      <c r="F93" s="15">
        <v>0</v>
      </c>
    </row>
    <row r="94" spans="1:6" ht="12.75">
      <c r="A94" s="16" t="s">
        <v>137</v>
      </c>
      <c r="B94" s="17" t="s">
        <v>138</v>
      </c>
      <c r="C94" s="18">
        <v>0</v>
      </c>
      <c r="D94" s="18">
        <f>D95</f>
        <v>14141.55</v>
      </c>
      <c r="E94" s="18">
        <f t="shared" si="5"/>
        <v>14141.55</v>
      </c>
      <c r="F94" s="19">
        <v>0</v>
      </c>
    </row>
    <row r="95" spans="1:6" ht="25.5">
      <c r="A95" s="16" t="s">
        <v>139</v>
      </c>
      <c r="B95" s="17" t="s">
        <v>140</v>
      </c>
      <c r="C95" s="18">
        <v>0</v>
      </c>
      <c r="D95" s="18">
        <v>14141.55</v>
      </c>
      <c r="E95" s="18">
        <f t="shared" si="5"/>
        <v>14141.55</v>
      </c>
      <c r="F95" s="19">
        <v>0</v>
      </c>
    </row>
    <row r="96" spans="1:6" ht="12.75" hidden="1">
      <c r="A96" s="16" t="s">
        <v>141</v>
      </c>
      <c r="B96" s="17" t="s">
        <v>142</v>
      </c>
      <c r="C96" s="18">
        <f>C97</f>
        <v>0</v>
      </c>
      <c r="D96" s="18">
        <f>D97</f>
        <v>0</v>
      </c>
      <c r="E96" s="18">
        <f t="shared" si="5"/>
        <v>0</v>
      </c>
      <c r="F96" s="19" t="e">
        <f aca="true" t="shared" si="6" ref="F96:F113">D96/C96</f>
        <v>#DIV/0!</v>
      </c>
    </row>
    <row r="97" spans="1:6" ht="12.75" hidden="1">
      <c r="A97" s="16" t="s">
        <v>143</v>
      </c>
      <c r="B97" s="17" t="s">
        <v>144</v>
      </c>
      <c r="C97" s="18">
        <v>0</v>
      </c>
      <c r="D97" s="18">
        <v>0</v>
      </c>
      <c r="E97" s="18">
        <f t="shared" si="5"/>
        <v>0</v>
      </c>
      <c r="F97" s="19" t="e">
        <f t="shared" si="6"/>
        <v>#DIV/0!</v>
      </c>
    </row>
    <row r="98" spans="1:6" ht="18" customHeight="1">
      <c r="A98" s="20" t="s">
        <v>145</v>
      </c>
      <c r="B98" s="13" t="s">
        <v>146</v>
      </c>
      <c r="C98" s="14">
        <f>C99+C129</f>
        <v>848550445.27</v>
      </c>
      <c r="D98" s="14">
        <f>D99+D129+D132+D136</f>
        <v>304688882.11</v>
      </c>
      <c r="E98" s="14">
        <f t="shared" si="5"/>
        <v>-543861563.16</v>
      </c>
      <c r="F98" s="15">
        <f t="shared" si="6"/>
        <v>0.3590698511896381</v>
      </c>
    </row>
    <row r="99" spans="1:6" ht="25.5">
      <c r="A99" s="16" t="s">
        <v>147</v>
      </c>
      <c r="B99" s="17" t="s">
        <v>148</v>
      </c>
      <c r="C99" s="18">
        <f>C100+C105+C114+C126</f>
        <v>847550445.27</v>
      </c>
      <c r="D99" s="18">
        <f>D100+D105+D114+D126</f>
        <v>304679403.11</v>
      </c>
      <c r="E99" s="18">
        <f t="shared" si="5"/>
        <v>-542871042.16</v>
      </c>
      <c r="F99" s="19">
        <f t="shared" si="6"/>
        <v>0.35948232321787027</v>
      </c>
    </row>
    <row r="100" spans="1:6" ht="12.75">
      <c r="A100" s="16" t="s">
        <v>149</v>
      </c>
      <c r="B100" s="17" t="s">
        <v>150</v>
      </c>
      <c r="C100" s="18">
        <f>C101+C103</f>
        <v>27864200</v>
      </c>
      <c r="D100" s="18">
        <f>D101+D103</f>
        <v>17311200</v>
      </c>
      <c r="E100" s="18">
        <f t="shared" si="5"/>
        <v>-10553000</v>
      </c>
      <c r="F100" s="19">
        <f t="shared" si="6"/>
        <v>0.6212703038307219</v>
      </c>
    </row>
    <row r="101" spans="1:6" ht="12.75">
      <c r="A101" s="16" t="s">
        <v>151</v>
      </c>
      <c r="B101" s="17" t="s">
        <v>152</v>
      </c>
      <c r="C101" s="18">
        <f>C102</f>
        <v>21113000</v>
      </c>
      <c r="D101" s="18">
        <f>D102</f>
        <v>10560000</v>
      </c>
      <c r="E101" s="18">
        <f t="shared" si="5"/>
        <v>-10553000</v>
      </c>
      <c r="F101" s="19">
        <f t="shared" si="6"/>
        <v>0.5001657746412164</v>
      </c>
    </row>
    <row r="102" spans="1:6" ht="25.5">
      <c r="A102" s="16" t="s">
        <v>153</v>
      </c>
      <c r="B102" s="17" t="s">
        <v>154</v>
      </c>
      <c r="C102" s="18">
        <v>21113000</v>
      </c>
      <c r="D102" s="18">
        <v>10560000</v>
      </c>
      <c r="E102" s="18">
        <f t="shared" si="5"/>
        <v>-10553000</v>
      </c>
      <c r="F102" s="19">
        <f t="shared" si="6"/>
        <v>0.5001657746412164</v>
      </c>
    </row>
    <row r="103" spans="1:6" ht="21.75" customHeight="1">
      <c r="A103" s="26" t="s">
        <v>155</v>
      </c>
      <c r="B103" s="21" t="s">
        <v>156</v>
      </c>
      <c r="C103" s="18">
        <f>C104</f>
        <v>6751200</v>
      </c>
      <c r="D103" s="18">
        <f>D104</f>
        <v>6751200</v>
      </c>
      <c r="E103" s="18">
        <f t="shared" si="5"/>
        <v>0</v>
      </c>
      <c r="F103" s="19">
        <f t="shared" si="6"/>
        <v>1</v>
      </c>
    </row>
    <row r="104" spans="1:6" ht="21.75" customHeight="1">
      <c r="A104" s="16" t="s">
        <v>157</v>
      </c>
      <c r="B104" s="21" t="s">
        <v>158</v>
      </c>
      <c r="C104" s="18">
        <v>6751200</v>
      </c>
      <c r="D104" s="18">
        <v>6751200</v>
      </c>
      <c r="E104" s="18">
        <f t="shared" si="5"/>
        <v>0</v>
      </c>
      <c r="F104" s="19">
        <f t="shared" si="6"/>
        <v>1</v>
      </c>
    </row>
    <row r="105" spans="1:6" ht="25.5">
      <c r="A105" s="16" t="s">
        <v>159</v>
      </c>
      <c r="B105" s="21" t="s">
        <v>160</v>
      </c>
      <c r="C105" s="18">
        <f>C106+C107+C108+C109+C110+C111+C112+C113</f>
        <v>320704088.27</v>
      </c>
      <c r="D105" s="18">
        <f>D106+D107+D108+D109+D110+D111+D112+D113</f>
        <v>31383453.29</v>
      </c>
      <c r="E105" s="18">
        <f t="shared" si="5"/>
        <v>-289320634.97999996</v>
      </c>
      <c r="F105" s="19">
        <f t="shared" si="6"/>
        <v>0.09785797698836426</v>
      </c>
    </row>
    <row r="106" spans="1:6" ht="27.75" customHeight="1">
      <c r="A106" s="25" t="s">
        <v>258</v>
      </c>
      <c r="B106" s="21" t="s">
        <v>257</v>
      </c>
      <c r="C106" s="18">
        <v>97186474.75</v>
      </c>
      <c r="D106" s="18">
        <v>2441645.92</v>
      </c>
      <c r="E106" s="18">
        <f t="shared" si="5"/>
        <v>-94744828.83</v>
      </c>
      <c r="F106" s="19">
        <f t="shared" si="6"/>
        <v>0.025123309866736367</v>
      </c>
    </row>
    <row r="107" spans="1:6" ht="81.75" customHeight="1">
      <c r="A107" s="16" t="s">
        <v>218</v>
      </c>
      <c r="B107" s="21" t="s">
        <v>161</v>
      </c>
      <c r="C107" s="18">
        <v>91881900</v>
      </c>
      <c r="D107" s="18">
        <v>4578692.75</v>
      </c>
      <c r="E107" s="18">
        <f t="shared" si="5"/>
        <v>-87303207.25</v>
      </c>
      <c r="F107" s="19">
        <f t="shared" si="6"/>
        <v>0.049832369052011334</v>
      </c>
    </row>
    <row r="108" spans="1:6" ht="63.75">
      <c r="A108" s="25" t="s">
        <v>219</v>
      </c>
      <c r="B108" s="21" t="s">
        <v>162</v>
      </c>
      <c r="C108" s="18">
        <v>928200</v>
      </c>
      <c r="D108" s="18">
        <v>46249.43</v>
      </c>
      <c r="E108" s="18">
        <f t="shared" si="5"/>
        <v>-881950.57</v>
      </c>
      <c r="F108" s="19">
        <f t="shared" si="6"/>
        <v>0.04982700926524456</v>
      </c>
    </row>
    <row r="109" spans="1:13" ht="44.25" customHeight="1">
      <c r="A109" s="16" t="s">
        <v>220</v>
      </c>
      <c r="B109" s="21" t="s">
        <v>163</v>
      </c>
      <c r="C109" s="18">
        <v>400000</v>
      </c>
      <c r="D109" s="18">
        <v>400000</v>
      </c>
      <c r="E109" s="18">
        <f t="shared" si="5"/>
        <v>0</v>
      </c>
      <c r="F109" s="19">
        <f t="shared" si="6"/>
        <v>1</v>
      </c>
      <c r="L109" s="4" t="s">
        <v>217</v>
      </c>
      <c r="M109" s="4" t="s">
        <v>217</v>
      </c>
    </row>
    <row r="110" spans="1:13" ht="51">
      <c r="A110" s="25" t="s">
        <v>222</v>
      </c>
      <c r="B110" s="21" t="s">
        <v>221</v>
      </c>
      <c r="C110" s="18">
        <v>14347100</v>
      </c>
      <c r="D110" s="18">
        <v>6360549.19</v>
      </c>
      <c r="E110" s="18">
        <f t="shared" si="5"/>
        <v>-7986550.81</v>
      </c>
      <c r="F110" s="19">
        <f t="shared" si="6"/>
        <v>0.44333343951042375</v>
      </c>
      <c r="L110" s="4" t="s">
        <v>217</v>
      </c>
      <c r="M110" s="4" t="s">
        <v>217</v>
      </c>
    </row>
    <row r="111" spans="1:6" ht="25.5">
      <c r="A111" s="16" t="s">
        <v>164</v>
      </c>
      <c r="B111" s="21" t="s">
        <v>165</v>
      </c>
      <c r="C111" s="18">
        <v>0</v>
      </c>
      <c r="D111" s="18">
        <v>0</v>
      </c>
      <c r="E111" s="18">
        <f t="shared" si="5"/>
        <v>0</v>
      </c>
      <c r="F111" s="19">
        <v>0</v>
      </c>
    </row>
    <row r="112" spans="1:6" ht="25.5">
      <c r="A112" s="25" t="s">
        <v>166</v>
      </c>
      <c r="B112" s="21" t="s">
        <v>167</v>
      </c>
      <c r="C112" s="18">
        <v>0</v>
      </c>
      <c r="D112" s="18">
        <v>0</v>
      </c>
      <c r="E112" s="18">
        <f t="shared" si="5"/>
        <v>0</v>
      </c>
      <c r="F112" s="19">
        <v>0</v>
      </c>
    </row>
    <row r="113" spans="1:6" ht="12.75">
      <c r="A113" s="16" t="s">
        <v>168</v>
      </c>
      <c r="B113" s="21" t="s">
        <v>169</v>
      </c>
      <c r="C113" s="18">
        <v>115960413.52</v>
      </c>
      <c r="D113" s="18">
        <v>17556316</v>
      </c>
      <c r="E113" s="18">
        <f t="shared" si="5"/>
        <v>-98404097.52</v>
      </c>
      <c r="F113" s="19">
        <f t="shared" si="6"/>
        <v>0.15139921863914374</v>
      </c>
    </row>
    <row r="114" spans="1:6" ht="12.75">
      <c r="A114" s="16" t="s">
        <v>170</v>
      </c>
      <c r="B114" s="21" t="s">
        <v>171</v>
      </c>
      <c r="C114" s="18">
        <f>C115+C117+C119+C121+C124+C123</f>
        <v>454927400</v>
      </c>
      <c r="D114" s="18">
        <f>D115+D117+D119+D121+D124+D123</f>
        <v>240490355.62</v>
      </c>
      <c r="E114" s="18">
        <f aca="true" t="shared" si="7" ref="E114:E130">D114-C114</f>
        <v>-214437044.38</v>
      </c>
      <c r="F114" s="19">
        <f aca="true" t="shared" si="8" ref="F114:F131">D114/C114</f>
        <v>0.5286345812980269</v>
      </c>
    </row>
    <row r="115" spans="1:6" ht="25.5">
      <c r="A115" s="16" t="s">
        <v>172</v>
      </c>
      <c r="B115" s="21" t="s">
        <v>173</v>
      </c>
      <c r="C115" s="18">
        <f>C116</f>
        <v>28633100</v>
      </c>
      <c r="D115" s="18">
        <f>D116</f>
        <v>10279144.49</v>
      </c>
      <c r="E115" s="18">
        <f t="shared" si="7"/>
        <v>-18353955.509999998</v>
      </c>
      <c r="F115" s="19">
        <f t="shared" si="8"/>
        <v>0.35899516608400767</v>
      </c>
    </row>
    <row r="116" spans="1:6" ht="25.5">
      <c r="A116" s="16" t="s">
        <v>174</v>
      </c>
      <c r="B116" s="21" t="s">
        <v>175</v>
      </c>
      <c r="C116" s="18">
        <v>28633100</v>
      </c>
      <c r="D116" s="18">
        <v>10279144.49</v>
      </c>
      <c r="E116" s="18">
        <f t="shared" si="7"/>
        <v>-18353955.509999998</v>
      </c>
      <c r="F116" s="19">
        <f t="shared" si="8"/>
        <v>0.35899516608400767</v>
      </c>
    </row>
    <row r="117" spans="1:6" ht="51">
      <c r="A117" s="16" t="s">
        <v>176</v>
      </c>
      <c r="B117" s="21" t="s">
        <v>177</v>
      </c>
      <c r="C117" s="18">
        <f>C118</f>
        <v>1210100</v>
      </c>
      <c r="D117" s="18">
        <f>D118</f>
        <v>1203950</v>
      </c>
      <c r="E117" s="18">
        <f t="shared" si="7"/>
        <v>-6150</v>
      </c>
      <c r="F117" s="19">
        <f t="shared" si="8"/>
        <v>0.9949177753904636</v>
      </c>
    </row>
    <row r="118" spans="1:6" ht="51">
      <c r="A118" s="16" t="s">
        <v>178</v>
      </c>
      <c r="B118" s="21" t="s">
        <v>179</v>
      </c>
      <c r="C118" s="18">
        <v>1210100</v>
      </c>
      <c r="D118" s="18">
        <v>1203950</v>
      </c>
      <c r="E118" s="18">
        <f t="shared" si="7"/>
        <v>-6150</v>
      </c>
      <c r="F118" s="19">
        <f t="shared" si="8"/>
        <v>0.9949177753904636</v>
      </c>
    </row>
    <row r="119" spans="1:6" ht="25.5">
      <c r="A119" s="16" t="s">
        <v>180</v>
      </c>
      <c r="B119" s="21" t="s">
        <v>181</v>
      </c>
      <c r="C119" s="18">
        <f>C120</f>
        <v>2332300</v>
      </c>
      <c r="D119" s="18">
        <f>D120</f>
        <v>1180540.81</v>
      </c>
      <c r="E119" s="18">
        <f t="shared" si="7"/>
        <v>-1151759.19</v>
      </c>
      <c r="F119" s="19">
        <f t="shared" si="8"/>
        <v>0.5061702225271192</v>
      </c>
    </row>
    <row r="120" spans="1:6" ht="38.25">
      <c r="A120" s="16" t="s">
        <v>182</v>
      </c>
      <c r="B120" s="21" t="s">
        <v>183</v>
      </c>
      <c r="C120" s="18">
        <v>2332300</v>
      </c>
      <c r="D120" s="18">
        <v>1180540.81</v>
      </c>
      <c r="E120" s="18">
        <f t="shared" si="7"/>
        <v>-1151759.19</v>
      </c>
      <c r="F120" s="19">
        <f t="shared" si="8"/>
        <v>0.5061702225271192</v>
      </c>
    </row>
    <row r="121" spans="1:17" ht="38.25">
      <c r="A121" s="16" t="s">
        <v>184</v>
      </c>
      <c r="B121" s="21" t="s">
        <v>185</v>
      </c>
      <c r="C121" s="18">
        <f>C122</f>
        <v>29100</v>
      </c>
      <c r="D121" s="18">
        <f>D122</f>
        <v>0</v>
      </c>
      <c r="E121" s="18">
        <f t="shared" si="7"/>
        <v>-29100</v>
      </c>
      <c r="F121" s="19">
        <f t="shared" si="8"/>
        <v>0</v>
      </c>
      <c r="Q121" s="4" t="s">
        <v>217</v>
      </c>
    </row>
    <row r="122" spans="1:6" ht="51">
      <c r="A122" s="16" t="s">
        <v>186</v>
      </c>
      <c r="B122" s="21" t="s">
        <v>187</v>
      </c>
      <c r="C122" s="18">
        <v>29100</v>
      </c>
      <c r="D122" s="18">
        <v>0</v>
      </c>
      <c r="E122" s="18">
        <f t="shared" si="7"/>
        <v>-29100</v>
      </c>
      <c r="F122" s="19">
        <f t="shared" si="8"/>
        <v>0</v>
      </c>
    </row>
    <row r="123" spans="1:6" ht="25.5">
      <c r="A123" s="16" t="s">
        <v>224</v>
      </c>
      <c r="B123" s="21" t="s">
        <v>223</v>
      </c>
      <c r="C123" s="18">
        <v>2041800</v>
      </c>
      <c r="D123" s="18">
        <v>905933.66</v>
      </c>
      <c r="E123" s="18">
        <f t="shared" si="7"/>
        <v>-1135866.3399999999</v>
      </c>
      <c r="F123" s="19">
        <f t="shared" si="8"/>
        <v>0.44369363306886084</v>
      </c>
    </row>
    <row r="124" spans="1:6" ht="12.75">
      <c r="A124" s="16" t="s">
        <v>188</v>
      </c>
      <c r="B124" s="21" t="s">
        <v>189</v>
      </c>
      <c r="C124" s="18">
        <f>C125</f>
        <v>420681000</v>
      </c>
      <c r="D124" s="18">
        <f>D125</f>
        <v>226920786.66</v>
      </c>
      <c r="E124" s="18">
        <f t="shared" si="7"/>
        <v>-193760213.34</v>
      </c>
      <c r="F124" s="19">
        <f t="shared" si="8"/>
        <v>0.5394129676881058</v>
      </c>
    </row>
    <row r="125" spans="1:6" ht="12.75">
      <c r="A125" s="16" t="s">
        <v>190</v>
      </c>
      <c r="B125" s="21" t="s">
        <v>191</v>
      </c>
      <c r="C125" s="18">
        <v>420681000</v>
      </c>
      <c r="D125" s="18">
        <v>226920786.66</v>
      </c>
      <c r="E125" s="18">
        <f t="shared" si="7"/>
        <v>-193760213.34</v>
      </c>
      <c r="F125" s="19">
        <f t="shared" si="8"/>
        <v>0.5394129676881058</v>
      </c>
    </row>
    <row r="126" spans="1:6" ht="12.75">
      <c r="A126" s="16" t="s">
        <v>192</v>
      </c>
      <c r="B126" s="21" t="s">
        <v>193</v>
      </c>
      <c r="C126" s="18">
        <f>C127+C128</f>
        <v>44054757</v>
      </c>
      <c r="D126" s="18">
        <f>D127+D128</f>
        <v>15494394.2</v>
      </c>
      <c r="E126" s="18">
        <f t="shared" si="7"/>
        <v>-28560362.8</v>
      </c>
      <c r="F126" s="19">
        <f t="shared" si="8"/>
        <v>0.35170763057437815</v>
      </c>
    </row>
    <row r="127" spans="1:6" ht="51">
      <c r="A127" s="16" t="s">
        <v>226</v>
      </c>
      <c r="B127" s="21" t="s">
        <v>225</v>
      </c>
      <c r="C127" s="18">
        <v>22293200</v>
      </c>
      <c r="D127" s="18">
        <v>9971929.4</v>
      </c>
      <c r="E127" s="18">
        <f t="shared" si="7"/>
        <v>-12321270.6</v>
      </c>
      <c r="F127" s="19">
        <f t="shared" si="8"/>
        <v>0.4473081208619669</v>
      </c>
    </row>
    <row r="128" spans="1:6" ht="25.5">
      <c r="A128" s="16" t="s">
        <v>194</v>
      </c>
      <c r="B128" s="21" t="s">
        <v>195</v>
      </c>
      <c r="C128" s="18">
        <v>21761557</v>
      </c>
      <c r="D128" s="18">
        <v>5522464.8</v>
      </c>
      <c r="E128" s="18">
        <f t="shared" si="7"/>
        <v>-16239092.2</v>
      </c>
      <c r="F128" s="19">
        <f t="shared" si="8"/>
        <v>0.253771584450506</v>
      </c>
    </row>
    <row r="129" spans="1:6" ht="12.75">
      <c r="A129" s="20" t="s">
        <v>196</v>
      </c>
      <c r="B129" s="22" t="s">
        <v>197</v>
      </c>
      <c r="C129" s="14">
        <f>C130</f>
        <v>1000000</v>
      </c>
      <c r="D129" s="14">
        <f>D130</f>
        <v>9479</v>
      </c>
      <c r="E129" s="14">
        <f t="shared" si="7"/>
        <v>-990521</v>
      </c>
      <c r="F129" s="15">
        <f t="shared" si="8"/>
        <v>0.009479</v>
      </c>
    </row>
    <row r="130" spans="1:6" ht="19.5" customHeight="1">
      <c r="A130" s="16" t="s">
        <v>198</v>
      </c>
      <c r="B130" s="21" t="s">
        <v>199</v>
      </c>
      <c r="C130" s="18">
        <f>C131</f>
        <v>1000000</v>
      </c>
      <c r="D130" s="18">
        <f>D131</f>
        <v>9479</v>
      </c>
      <c r="E130" s="18">
        <f t="shared" si="7"/>
        <v>-990521</v>
      </c>
      <c r="F130" s="19">
        <f t="shared" si="8"/>
        <v>0.009479</v>
      </c>
    </row>
    <row r="131" spans="1:6" ht="18" customHeight="1">
      <c r="A131" s="16" t="s">
        <v>198</v>
      </c>
      <c r="B131" s="21" t="s">
        <v>200</v>
      </c>
      <c r="C131" s="18">
        <v>1000000</v>
      </c>
      <c r="D131" s="18">
        <v>9479</v>
      </c>
      <c r="E131" s="18">
        <f aca="true" t="shared" si="9" ref="E131:E138">D131-C131</f>
        <v>-990521</v>
      </c>
      <c r="F131" s="19">
        <f t="shared" si="8"/>
        <v>0.009479</v>
      </c>
    </row>
    <row r="132" spans="1:6" ht="71.25" customHeight="1" hidden="1">
      <c r="A132" s="16" t="s">
        <v>201</v>
      </c>
      <c r="B132" s="21" t="s">
        <v>202</v>
      </c>
      <c r="C132" s="18">
        <v>0</v>
      </c>
      <c r="D132" s="18">
        <v>0</v>
      </c>
      <c r="E132" s="18">
        <f t="shared" si="9"/>
        <v>0</v>
      </c>
      <c r="F132" s="19">
        <v>0</v>
      </c>
    </row>
    <row r="133" spans="1:6" ht="51" hidden="1">
      <c r="A133" s="16" t="s">
        <v>203</v>
      </c>
      <c r="B133" s="21" t="s">
        <v>204</v>
      </c>
      <c r="C133" s="18">
        <v>0</v>
      </c>
      <c r="D133" s="18">
        <v>0</v>
      </c>
      <c r="E133" s="18">
        <f t="shared" si="9"/>
        <v>0</v>
      </c>
      <c r="F133" s="19">
        <v>0</v>
      </c>
    </row>
    <row r="134" spans="1:6" ht="51" hidden="1">
      <c r="A134" s="16" t="s">
        <v>205</v>
      </c>
      <c r="B134" s="21" t="s">
        <v>206</v>
      </c>
      <c r="C134" s="18">
        <v>0</v>
      </c>
      <c r="D134" s="18">
        <v>0</v>
      </c>
      <c r="E134" s="18">
        <f t="shared" si="9"/>
        <v>0</v>
      </c>
      <c r="F134" s="19">
        <v>0</v>
      </c>
    </row>
    <row r="135" spans="1:6" ht="38.25" hidden="1">
      <c r="A135" s="16" t="s">
        <v>207</v>
      </c>
      <c r="B135" s="21" t="s">
        <v>208</v>
      </c>
      <c r="C135" s="18">
        <v>0</v>
      </c>
      <c r="D135" s="18">
        <v>0</v>
      </c>
      <c r="E135" s="18">
        <f t="shared" si="9"/>
        <v>0</v>
      </c>
      <c r="F135" s="19">
        <v>0</v>
      </c>
    </row>
    <row r="136" spans="1:6" ht="38.25" hidden="1">
      <c r="A136" s="16" t="s">
        <v>209</v>
      </c>
      <c r="B136" s="21" t="s">
        <v>210</v>
      </c>
      <c r="C136" s="18">
        <v>0</v>
      </c>
      <c r="D136" s="18">
        <f>D137</f>
        <v>0</v>
      </c>
      <c r="E136" s="18">
        <f t="shared" si="9"/>
        <v>0</v>
      </c>
      <c r="F136" s="19">
        <v>0</v>
      </c>
    </row>
    <row r="137" spans="1:6" ht="38.25" hidden="1">
      <c r="A137" s="16" t="s">
        <v>211</v>
      </c>
      <c r="B137" s="21" t="s">
        <v>212</v>
      </c>
      <c r="C137" s="18">
        <v>0</v>
      </c>
      <c r="D137" s="18">
        <f>D138</f>
        <v>0</v>
      </c>
      <c r="E137" s="18">
        <f t="shared" si="9"/>
        <v>0</v>
      </c>
      <c r="F137" s="19">
        <v>0</v>
      </c>
    </row>
    <row r="138" spans="1:6" ht="38.25" hidden="1">
      <c r="A138" s="16" t="s">
        <v>213</v>
      </c>
      <c r="B138" s="21" t="s">
        <v>214</v>
      </c>
      <c r="C138" s="18">
        <v>0</v>
      </c>
      <c r="D138" s="18">
        <v>0</v>
      </c>
      <c r="E138" s="18">
        <f t="shared" si="9"/>
        <v>0</v>
      </c>
      <c r="F138" s="19">
        <v>0</v>
      </c>
    </row>
    <row r="139" ht="12.75">
      <c r="A139" s="27"/>
    </row>
  </sheetData>
  <sheetProtection selectLockedCells="1" selectUnlockedCells="1"/>
  <mergeCells count="7">
    <mergeCell ref="A6:F6"/>
    <mergeCell ref="A9:A10"/>
    <mergeCell ref="B9:B10"/>
    <mergeCell ref="C9:C10"/>
    <mergeCell ref="D9:D10"/>
    <mergeCell ref="E9:E10"/>
    <mergeCell ref="F9:F10"/>
  </mergeCells>
  <printOptions horizontalCentered="1"/>
  <pageMargins left="0.7874015748031497" right="0.7086614173228347" top="0.3937007874015748" bottom="0.3937007874015748" header="0.5118110236220472" footer="0.5118110236220472"/>
  <pageSetup fitToHeight="0"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Ярополова Евгения Юрьевна</cp:lastModifiedBy>
  <cp:lastPrinted>2022-07-25T06:10:47Z</cp:lastPrinted>
  <dcterms:modified xsi:type="dcterms:W3CDTF">2022-07-26T11:01:34Z</dcterms:modified>
  <cp:category/>
  <cp:version/>
  <cp:contentType/>
  <cp:contentStatus/>
</cp:coreProperties>
</file>