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50" activeTab="0"/>
  </bookViews>
  <sheets>
    <sheet name="Доходы бюджета" sheetId="1" r:id="rId1"/>
  </sheets>
  <definedNames>
    <definedName name="__bookmark_1">'Доходы бюджета'!$A$5:$F$5</definedName>
    <definedName name="__bookmark_10">#REF!</definedName>
    <definedName name="__bookmark_13">#REF!</definedName>
    <definedName name="__bookmark_15">#REF!</definedName>
    <definedName name="__bookmark_27">#REF!</definedName>
    <definedName name="__bookmark_4">'Доходы бюджета'!$A$6:$F$124</definedName>
    <definedName name="_xlnm.Print_Titles" localSheetId="0">'Доходы бюджета'!$8:$9</definedName>
  </definedNames>
  <calcPr fullCalcOnLoad="1"/>
</workbook>
</file>

<file path=xl/sharedStrings.xml><?xml version="1.0" encoding="utf-8"?>
<sst xmlns="http://schemas.openxmlformats.org/spreadsheetml/2006/main" count="283" uniqueCount="265">
  <si>
    <t>Приложение № 2</t>
  </si>
  <si>
    <t>к постановлению Администрации</t>
  </si>
  <si>
    <t xml:space="preserve">Прионежского муниципального района </t>
  </si>
  <si>
    <t>Наименование 
показателя</t>
  </si>
  <si>
    <t>Код дохода по бюджетной классификации</t>
  </si>
  <si>
    <t>Уточненный план</t>
  </si>
  <si>
    <t>Исполнено</t>
  </si>
  <si>
    <t xml:space="preserve">Отклонение фактических показателей от плановых </t>
  </si>
  <si>
    <t>% исполнения</t>
  </si>
  <si>
    <t>1</t>
  </si>
  <si>
    <t>Доходы бюджета - ИТОГО, 
в том числе:</t>
  </si>
  <si>
    <t>X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</si>
  <si>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</si>
  <si>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</si>
  <si>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</si>
  <si>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</si>
  <si>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</si>
  <si>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</si>
  <si>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</si>
  <si>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</si>
  <si>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</si>
  <si>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</si>
  <si>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</si>
  <si>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</si>
  <si>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</si>
  <si>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</si>
  <si>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</si>
  <si>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</si>
  <si>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</si>
  <si>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</si>
  <si>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</si>
  <si>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</si>
  <si>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</si>
  <si>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</si>
  <si>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</si>
  <si>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</si>
  <si>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</si>
  <si>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</si>
  <si>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</si>
  <si>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</si>
  <si>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</si>
  <si>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</si>
  <si>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</si>
  <si>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</si>
  <si>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</si>
  <si>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</si>
  <si>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</si>
  <si>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</si>
  <si>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</si>
  <si>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</si>
  <si>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</si>
  <si>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00010504020020000110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</si>
  <si>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</si>
  <si>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</si>
  <si>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</si>
  <si>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</si>
  <si>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</si>
  <si>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</si>
  <si>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</si>
  <si>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</si>
  <si>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местным налогам и сборам)</t>
  </si>
  <si>
    <t>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</si>
  <si>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</si>
  <si>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</si>
  <si>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</si>
  <si>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00010907033051000110</t>
  </si>
  <si>
    <t>Прочие местные налоги и сборы</t>
  </si>
  <si>
    <t>00010907050000000110</t>
  </si>
  <si>
    <t>Прочие местные налоги и сборы, мобилизуемые на территориях муниципальных районов</t>
  </si>
  <si>
    <t>00010907053051000110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</si>
  <si>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</si>
  <si>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</si>
  <si>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</si>
  <si>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</si>
  <si>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</si>
  <si>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</si>
  <si>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</si>
  <si>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</si>
  <si>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</si>
  <si>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</si>
  <si>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</si>
  <si>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</si>
  <si>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</si>
  <si>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</si>
  <si>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</si>
  <si>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</si>
  <si>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</si>
  <si>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</si>
  <si>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</si>
  <si>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</si>
  <si>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</si>
  <si>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</si>
  <si>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</si>
  <si>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</si>
  <si>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</si>
  <si>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</si>
  <si>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</si>
  <si>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</si>
  <si>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</si>
  <si>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</si>
  <si>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</si>
  <si>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</si>
  <si>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</si>
  <si>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</si>
  <si>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</si>
  <si>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</si>
  <si>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</si>
  <si>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</si>
  <si>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</si>
  <si>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</si>
  <si>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</si>
  <si>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</si>
  <si>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</si>
  <si>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</si>
  <si>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</si>
  <si>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</si>
  <si>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</si>
  <si>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</si>
  <si>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</si>
  <si>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</si>
  <si>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</si>
  <si>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</si>
  <si>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</si>
  <si>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</si>
  <si>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</si>
  <si>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</si>
  <si>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</si>
  <si>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</si>
  <si>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</si>
  <si>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</si>
  <si>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</si>
  <si>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</si>
  <si>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</si>
  <si>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</si>
  <si>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ШТРАФЫ, САНКЦИИ, ВОЗМЕЩЕНИЕ УЩЕРБА</t>
  </si>
  <si>
    <t>00011600000000000000</t>
  </si>
  <si>
    <t>00011601000010000140</t>
  </si>
  <si>
    <t>00011611000010000140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</si>
  <si>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</si>
  <si>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</si>
  <si>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</si>
  <si>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</si>
  <si>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</si>
  <si>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</si>
  <si>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</si>
  <si>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</si>
  <si>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</si>
  <si>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</si>
  <si>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</si>
  <si>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</si>
  <si>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</si>
  <si>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</si>
  <si>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</si>
  <si>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</si>
  <si>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</t>
  </si>
  <si>
    <t>00020215001000000150</t>
  </si>
  <si>
    <t>Дотации бюджетам муниципальных районов на выравнивание бюджетной обеспеченности</t>
  </si>
  <si>
    <t>00020215001050000150</t>
  </si>
  <si>
    <t>Дотации бюджетам на поддержку мер по обеспечению сбалансированности бюджетов</t>
  </si>
  <si>
    <t>00020215002000000151</t>
  </si>
  <si>
    <t>Дотации бюджетам муниципальных районов на поддержку мер по обеспечению сбалансированности бюджетов</t>
  </si>
  <si>
    <t>00020215002050000151</t>
  </si>
  <si>
    <t>Субсидии бюджетам бюджетной системы Российской Федерации (межбюджетные субсидии)</t>
  </si>
  <si>
    <t>00020220000000000150</t>
  </si>
  <si>
    <t>00020220299050000150</t>
  </si>
  <si>
    <t>00020220302050000150</t>
  </si>
  <si>
    <t>00020225097050000150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</si>
  <si>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</si>
  <si>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</si>
  <si>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Субсидия бюджетам муниципальных районов на поддержку отрасли культуры</t>
  </si>
  <si>
    <t>00020225519050000150</t>
  </si>
  <si>
    <t>Прочие субсидии бюджетам муниципальных районов</t>
  </si>
  <si>
    <t>00020229999050000150</t>
  </si>
  <si>
    <t>Субвенции бюджетам бюджетной системы Российской Федерации</t>
  </si>
  <si>
    <t>00020230000000000150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</si>
  <si>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</si>
  <si>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</si>
  <si>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</si>
  <si>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</si>
  <si>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</si>
  <si>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</si>
  <si>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</si>
  <si>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</si>
  <si>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</si>
  <si>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</si>
  <si>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</si>
  <si>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</si>
  <si>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</si>
  <si>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</si>
  <si>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</si>
  <si>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</si>
  <si>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Прочие субвенции</t>
  </si>
  <si>
    <t>00020239999000000150</t>
  </si>
  <si>
    <t>Прочие субвенции бюджетам муниципальных районов</t>
  </si>
  <si>
    <t>00020239999050000150</t>
  </si>
  <si>
    <t>Иные межбюджетные трансферты</t>
  </si>
  <si>
    <t>00020240000000000150</t>
  </si>
  <si>
    <t>Прочие межбюджетные трансферты, передаваемые бюджетам муниципальных районов</t>
  </si>
  <si>
    <t>00020249999050000150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</si>
  <si>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</si>
  <si>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</si>
  <si>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</si>
  <si>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</si>
  <si>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00020705030050000150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</si>
  <si>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</si>
  <si>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</si>
  <si>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</si>
  <si>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</si>
  <si>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</si>
  <si>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</si>
  <si>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</si>
  <si>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00021860010050000150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</si>
  <si>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</si>
  <si>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</si>
  <si>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</si>
  <si>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</si>
  <si>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</si>
  <si>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</si>
  <si>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Всего:</t>
  </si>
  <si>
    <t>00010102080010000110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</si>
  <si>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</si>
  <si>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 xml:space="preserve"> 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</si>
  <si>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</si>
  <si>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</si>
  <si>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</si>
  <si>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00020225304050000150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</si>
  <si>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</si>
  <si>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00020236900050000150</t>
  </si>
  <si>
    <t>Единая субвенция бюджетам муниципальных районов из бюджета субъекта Российской Федерации</t>
  </si>
  <si>
    <t>00020245303050000150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</si>
  <si>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</si>
  <si>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Исполнение доходной части бюджета Прионежского муниципального района за 1 квартал 2022 года</t>
  </si>
  <si>
    <t>00010501050000000110</t>
  </si>
  <si>
    <t>00010501010000000110</t>
  </si>
  <si>
    <t>00010501020000000110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</si>
  <si>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</si>
  <si>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</si>
  <si>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в связи с применением упрощенной системы налогообложения</t>
  </si>
  <si>
    <t>00010807150010000110</t>
  </si>
  <si>
    <t>00010807000010000110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</si>
  <si>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</si>
  <si>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</si>
  <si>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00011109080050000120</t>
  </si>
  <si>
    <t>00011109080000000120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</si>
  <si>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</si>
  <si>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</si>
  <si>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00011302065050000130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</si>
  <si>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</si>
  <si>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00011302060000000130</t>
  </si>
  <si>
    <t>Доходы, поступающие в порядке возмещения расходов, понесенных в связи с эксплуатацией имущества</t>
  </si>
  <si>
    <t>00011406020000000430</t>
  </si>
  <si>
    <t>00011406025050000430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</si>
  <si>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</si>
  <si>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</si>
  <si>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</si>
  <si>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</si>
  <si>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</si>
  <si>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</si>
  <si>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</si>
  <si>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Платежи в целях возмещения причиненного ущерба (убытков)</t>
  </si>
  <si>
    <t>00011610000000000140</t>
  </si>
  <si>
    <t>Платежи, уплачиваемые в целях возмещения вреда</t>
  </si>
  <si>
    <t>00020225750050000150</t>
  </si>
  <si>
    <t>Субсидии бюджетам муниципальных районов на реализацию мероприятий по модернизации школьных систем образования.</t>
  </si>
  <si>
    <t>от "14" апреля 2022 года № 456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</si>
</sst>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&quot;###,##0.00"/>
    <numFmt numFmtId="165" formatCode="0.0%"/>
  </numFmts>
  <fonts count="42">
    <font>
      <sz val="10"/>
      <name val="Arial"/>
      <family val="2"/>
    </font>
    <font>
      <b/>
      <sz val="10"/>
      <color indexed="8"/>
      <name val="Arial"/>
      <family val="2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33" borderId="0" xfId="0" applyFill="1" applyAlignment="1">
      <alignment/>
    </xf>
    <xf numFmtId="164" fontId="1" fillId="33" borderId="0" xfId="0" applyNumberFormat="1" applyFont="1" applyFill="1" applyAlignment="1">
      <alignment wrapText="1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164" fontId="4" fillId="33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wrapText="1"/>
    </xf>
    <xf numFmtId="164" fontId="5" fillId="33" borderId="10" xfId="0" applyNumberFormat="1" applyFont="1" applyFill="1" applyBorder="1" applyAlignment="1">
      <alignment horizontal="right" wrapText="1"/>
    </xf>
    <xf numFmtId="164" fontId="5" fillId="0" borderId="10" xfId="0" applyNumberFormat="1" applyFont="1" applyBorder="1" applyAlignment="1">
      <alignment horizontal="right" wrapText="1"/>
    </xf>
    <xf numFmtId="165" fontId="5" fillId="0" borderId="10" xfId="0" applyNumberFormat="1" applyFont="1" applyBorder="1" applyAlignment="1">
      <alignment horizontal="right" wrapText="1"/>
    </xf>
    <xf numFmtId="164" fontId="5" fillId="33" borderId="10" xfId="0" applyNumberFormat="1" applyFont="1" applyFill="1" applyBorder="1" applyAlignment="1">
      <alignment horizontal="left" wrapText="1"/>
    </xf>
    <xf numFmtId="164" fontId="5" fillId="33" borderId="10" xfId="0" applyNumberFormat="1" applyFont="1" applyFill="1" applyBorder="1" applyAlignment="1">
      <alignment horizontal="left" wrapText="1"/>
    </xf>
    <xf numFmtId="49" fontId="5" fillId="0" borderId="10" xfId="0" applyNumberFormat="1" applyFont="1" applyBorder="1" applyAlignment="1">
      <alignment horizontal="center" wrapText="1"/>
    </xf>
    <xf numFmtId="164" fontId="6" fillId="33" borderId="10" xfId="0" applyNumberFormat="1" applyFont="1" applyFill="1" applyBorder="1" applyAlignment="1">
      <alignment horizontal="left" wrapText="1"/>
    </xf>
    <xf numFmtId="0" fontId="5" fillId="33" borderId="0" xfId="0" applyFont="1" applyFill="1" applyAlignment="1">
      <alignment wrapText="1"/>
    </xf>
    <xf numFmtId="164" fontId="4" fillId="33" borderId="0" xfId="0" applyNumberFormat="1" applyFont="1" applyFill="1" applyAlignment="1">
      <alignment wrapText="1"/>
    </xf>
    <xf numFmtId="49" fontId="5" fillId="34" borderId="10" xfId="0" applyNumberFormat="1" applyFont="1" applyFill="1" applyBorder="1" applyAlignment="1">
      <alignment horizontal="center" wrapText="1"/>
    </xf>
    <xf numFmtId="164" fontId="5" fillId="35" borderId="10" xfId="0" applyNumberFormat="1" applyFont="1" applyFill="1" applyBorder="1" applyAlignment="1">
      <alignment horizontal="right" wrapText="1"/>
    </xf>
    <xf numFmtId="49" fontId="6" fillId="34" borderId="10" xfId="0" applyNumberFormat="1" applyFont="1" applyFill="1" applyBorder="1" applyAlignment="1">
      <alignment horizontal="center" wrapText="1"/>
    </xf>
    <xf numFmtId="164" fontId="5" fillId="34" borderId="10" xfId="0" applyNumberFormat="1" applyFont="1" applyFill="1" applyBorder="1" applyAlignment="1">
      <alignment horizontal="center" wrapText="1"/>
    </xf>
    <xf numFmtId="164" fontId="7" fillId="33" borderId="10" xfId="0" applyNumberFormat="1" applyFont="1" applyFill="1" applyBorder="1" applyAlignment="1">
      <alignment horizontal="left" wrapText="1"/>
    </xf>
    <xf numFmtId="164" fontId="7" fillId="34" borderId="10" xfId="0" applyNumberFormat="1" applyFont="1" applyFill="1" applyBorder="1" applyAlignment="1">
      <alignment horizontal="center" wrapText="1"/>
    </xf>
    <xf numFmtId="164" fontId="7" fillId="35" borderId="10" xfId="0" applyNumberFormat="1" applyFont="1" applyFill="1" applyBorder="1" applyAlignment="1">
      <alignment horizontal="right" wrapText="1"/>
    </xf>
    <xf numFmtId="164" fontId="7" fillId="0" borderId="10" xfId="0" applyNumberFormat="1" applyFont="1" applyBorder="1" applyAlignment="1">
      <alignment horizontal="right" wrapText="1"/>
    </xf>
    <xf numFmtId="165" fontId="7" fillId="0" borderId="10" xfId="0" applyNumberFormat="1" applyFont="1" applyBorder="1" applyAlignment="1">
      <alignment horizontal="right" wrapText="1"/>
    </xf>
    <xf numFmtId="49" fontId="7" fillId="34" borderId="10" xfId="0" applyNumberFormat="1" applyFont="1" applyFill="1" applyBorder="1" applyAlignment="1">
      <alignment horizontal="center" wrapText="1"/>
    </xf>
    <xf numFmtId="164" fontId="7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164" fontId="7" fillId="33" borderId="10" xfId="0" applyNumberFormat="1" applyFont="1" applyFill="1" applyBorder="1" applyAlignment="1">
      <alignment horizontal="left" vertical="top" wrapText="1"/>
    </xf>
    <xf numFmtId="164" fontId="3" fillId="33" borderId="0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8"/>
  <sheetViews>
    <sheetView tabSelected="1" zoomScaleSheetLayoutView="100" workbookViewId="0" topLeftCell="A1">
      <selection activeCell="A6" sqref="A6:F6"/>
    </sheetView>
  </sheetViews>
  <sheetFormatPr defaultColWidth="9.140625" defaultRowHeight="12.75"/>
  <cols>
    <col min="1" max="1" width="61.00390625" style="1" customWidth="1"/>
    <col min="2" max="2" width="24.140625" style="0" customWidth="1"/>
    <col min="3" max="3" width="15.421875" style="1" customWidth="1"/>
    <col min="4" max="4" width="16.28125" style="1" customWidth="1"/>
    <col min="5" max="5" width="14.28125" style="0" customWidth="1"/>
    <col min="6" max="6" width="8.140625" style="0" customWidth="1"/>
  </cols>
  <sheetData>
    <row r="1" spans="1:6" ht="25.5" customHeight="1">
      <c r="A1" s="2"/>
      <c r="B1" s="3"/>
      <c r="C1" s="4"/>
      <c r="D1" s="5" t="s">
        <v>0</v>
      </c>
      <c r="E1" s="6"/>
      <c r="F1" s="3"/>
    </row>
    <row r="2" spans="1:6" ht="12.75" customHeight="1">
      <c r="A2" s="2"/>
      <c r="B2" s="3"/>
      <c r="C2" s="4"/>
      <c r="D2" s="5" t="s">
        <v>1</v>
      </c>
      <c r="E2" s="6"/>
      <c r="F2" s="3"/>
    </row>
    <row r="3" spans="1:11" ht="12.75" customHeight="1">
      <c r="A3" s="2"/>
      <c r="B3" s="3"/>
      <c r="C3" s="4"/>
      <c r="D3" s="5" t="s">
        <v>2</v>
      </c>
      <c r="E3" s="6"/>
      <c r="F3" s="3"/>
      <c r="K3" t="s">
        <v>221</v>
      </c>
    </row>
    <row r="4" spans="1:6" ht="14.25" customHeight="1">
      <c r="A4" s="2"/>
      <c r="B4" s="3"/>
      <c r="C4" s="4"/>
      <c r="D4" s="5" t="s">
        <v>264</v>
      </c>
      <c r="E4" s="6"/>
      <c r="F4" s="3"/>
    </row>
    <row r="5" spans="1:6" ht="1.5" customHeight="1" hidden="1">
      <c r="A5" s="2"/>
      <c r="B5" s="3"/>
      <c r="C5" s="4"/>
      <c r="D5" s="4"/>
      <c r="E5" s="3"/>
      <c r="F5" s="3"/>
    </row>
    <row r="6" spans="1:6" ht="30" customHeight="1">
      <c r="A6" s="36" t="s">
        <v>231</v>
      </c>
      <c r="B6" s="36"/>
      <c r="C6" s="36"/>
      <c r="D6" s="36"/>
      <c r="E6" s="36"/>
      <c r="F6" s="36"/>
    </row>
    <row r="7" spans="1:6" ht="7.5" customHeight="1">
      <c r="A7" s="7"/>
      <c r="B7" s="8"/>
      <c r="C7" s="7"/>
      <c r="D7" s="7"/>
      <c r="E7" s="8"/>
      <c r="F7" s="8"/>
    </row>
    <row r="8" spans="1:6" ht="60.75" customHeight="1">
      <c r="A8" s="37" t="s">
        <v>3</v>
      </c>
      <c r="B8" s="38" t="s">
        <v>4</v>
      </c>
      <c r="C8" s="37" t="s">
        <v>5</v>
      </c>
      <c r="D8" s="37" t="s">
        <v>6</v>
      </c>
      <c r="E8" s="39" t="s">
        <v>7</v>
      </c>
      <c r="F8" s="39" t="s">
        <v>8</v>
      </c>
    </row>
    <row r="9" spans="1:6" ht="12.75">
      <c r="A9" s="37"/>
      <c r="B9" s="38"/>
      <c r="C9" s="37"/>
      <c r="D9" s="37"/>
      <c r="E9" s="39"/>
      <c r="F9" s="39"/>
    </row>
    <row r="10" spans="1:6" ht="12.75">
      <c r="A10" s="9" t="s">
        <v>9</v>
      </c>
      <c r="B10" s="10">
        <v>2</v>
      </c>
      <c r="C10" s="11">
        <v>3</v>
      </c>
      <c r="D10" s="11">
        <v>4</v>
      </c>
      <c r="E10" s="12">
        <v>5</v>
      </c>
      <c r="F10" s="12">
        <v>6</v>
      </c>
    </row>
    <row r="11" spans="1:6" ht="25.5">
      <c r="A11" s="35" t="s">
        <v>10</v>
      </c>
      <c r="B11" s="33" t="s">
        <v>11</v>
      </c>
      <c r="C11" s="29">
        <f>C12+C97</f>
        <v>1140926488.1599998</v>
      </c>
      <c r="D11" s="29">
        <f>D12+D97</f>
        <v>171353867.26000002</v>
      </c>
      <c r="E11" s="30">
        <f aca="true" t="shared" si="0" ref="E11:E48">D11-C11</f>
        <v>-969572620.8999999</v>
      </c>
      <c r="F11" s="31">
        <f>D11/C11</f>
        <v>0.15018835046624837</v>
      </c>
    </row>
    <row r="12" spans="1:6" ht="12.75">
      <c r="A12" s="17" t="s">
        <v>12</v>
      </c>
      <c r="B12" s="13" t="s">
        <v>13</v>
      </c>
      <c r="C12" s="14">
        <f>C13+C26+C37+C42+C48+C61+C68+C77+C86+C92+C20</f>
        <v>349155129.99999994</v>
      </c>
      <c r="D12" s="14">
        <f>D13+D26+D37+D42+D48+D61+D68+D77+D86+D92+D20</f>
        <v>76048004.55000001</v>
      </c>
      <c r="E12" s="15">
        <f t="shared" si="0"/>
        <v>-273107125.4499999</v>
      </c>
      <c r="F12" s="16">
        <f>D12/C12</f>
        <v>0.21780577747776475</v>
      </c>
    </row>
    <row r="13" spans="1:6" ht="12.75">
      <c r="A13" s="27" t="s">
        <v>14</v>
      </c>
      <c r="B13" s="33" t="s">
        <v>15</v>
      </c>
      <c r="C13" s="29">
        <f>C14+C16+C17+C18</f>
        <v>274825499.96</v>
      </c>
      <c r="D13" s="29">
        <f>D14</f>
        <v>59131067.99</v>
      </c>
      <c r="E13" s="30">
        <f t="shared" si="0"/>
        <v>-215694431.96999997</v>
      </c>
      <c r="F13" s="31">
        <f>D13/C13</f>
        <v>0.21515859335689866</v>
      </c>
    </row>
    <row r="14" spans="1:6" ht="15.75" customHeight="1">
      <c r="A14" s="17" t="s">
        <v>16</v>
      </c>
      <c r="B14" s="13" t="s">
        <v>17</v>
      </c>
      <c r="C14" s="14">
        <f>SUM(C15:C19)</f>
        <v>274825499.96</v>
      </c>
      <c r="D14" s="14">
        <f>SUM(D15:D19)</f>
        <v>59131067.99</v>
      </c>
      <c r="E14" s="15">
        <f t="shared" si="0"/>
        <v>-215694431.96999997</v>
      </c>
      <c r="F14" s="16">
        <f>D14/C14</f>
        <v>0.21515859335689866</v>
      </c>
    </row>
    <row r="15" spans="1:6" ht="56.25" customHeight="1">
      <c r="A15" s="17" t="s">
        <v>18</v>
      </c>
      <c r="B15" s="23" t="s">
        <v>19</v>
      </c>
      <c r="C15" s="24">
        <v>274825499.96</v>
      </c>
      <c r="D15" s="24">
        <v>57990110.64</v>
      </c>
      <c r="E15" s="15">
        <f t="shared" si="0"/>
        <v>-216835389.32</v>
      </c>
      <c r="F15" s="16">
        <f>D15/C15</f>
        <v>0.2110070231781268</v>
      </c>
    </row>
    <row r="16" spans="1:6" ht="82.5" customHeight="1">
      <c r="A16" s="17" t="s">
        <v>20</v>
      </c>
      <c r="B16" s="23" t="s">
        <v>21</v>
      </c>
      <c r="C16" s="24">
        <v>0</v>
      </c>
      <c r="D16" s="24">
        <v>25068.37</v>
      </c>
      <c r="E16" s="15">
        <f t="shared" si="0"/>
        <v>25068.37</v>
      </c>
      <c r="F16" s="16">
        <v>0</v>
      </c>
    </row>
    <row r="17" spans="1:6" ht="38.25">
      <c r="A17" s="17" t="s">
        <v>22</v>
      </c>
      <c r="B17" s="23" t="s">
        <v>23</v>
      </c>
      <c r="C17" s="24">
        <v>0</v>
      </c>
      <c r="D17" s="24">
        <v>219860.24</v>
      </c>
      <c r="E17" s="15">
        <f t="shared" si="0"/>
        <v>219860.24</v>
      </c>
      <c r="F17" s="16">
        <v>0</v>
      </c>
    </row>
    <row r="18" spans="1:6" ht="66" customHeight="1">
      <c r="A18" s="17" t="s">
        <v>24</v>
      </c>
      <c r="B18" s="23" t="s">
        <v>25</v>
      </c>
      <c r="C18" s="24">
        <v>0</v>
      </c>
      <c r="D18" s="24">
        <v>192855.78</v>
      </c>
      <c r="E18" s="15">
        <f t="shared" si="0"/>
        <v>192855.78</v>
      </c>
      <c r="F18" s="16">
        <v>0</v>
      </c>
    </row>
    <row r="19" spans="1:12" ht="90.75" customHeight="1">
      <c r="A19" s="17" t="s">
        <v>220</v>
      </c>
      <c r="B19" s="23" t="s">
        <v>219</v>
      </c>
      <c r="C19" s="24">
        <v>0</v>
      </c>
      <c r="D19" s="24">
        <v>703172.96</v>
      </c>
      <c r="E19" s="15">
        <f t="shared" si="0"/>
        <v>703172.96</v>
      </c>
      <c r="F19" s="16">
        <v>0</v>
      </c>
      <c r="L19" t="s">
        <v>221</v>
      </c>
    </row>
    <row r="20" spans="1:6" ht="25.5">
      <c r="A20" s="27" t="s">
        <v>26</v>
      </c>
      <c r="B20" s="32" t="s">
        <v>27</v>
      </c>
      <c r="C20" s="29">
        <f>C21</f>
        <v>174200</v>
      </c>
      <c r="D20" s="29">
        <f>D21</f>
        <v>44925.52</v>
      </c>
      <c r="E20" s="30">
        <f t="shared" si="0"/>
        <v>-129274.48000000001</v>
      </c>
      <c r="F20" s="31">
        <v>0</v>
      </c>
    </row>
    <row r="21" spans="1:6" ht="25.5">
      <c r="A21" s="18" t="s">
        <v>28</v>
      </c>
      <c r="B21" s="23" t="s">
        <v>29</v>
      </c>
      <c r="C21" s="24">
        <f>C22+C23+C24+C25</f>
        <v>174200</v>
      </c>
      <c r="D21" s="24">
        <f>D22+D23+D24+D25</f>
        <v>44925.52</v>
      </c>
      <c r="E21" s="15">
        <f t="shared" si="0"/>
        <v>-129274.48000000001</v>
      </c>
      <c r="F21" s="16">
        <v>0</v>
      </c>
    </row>
    <row r="22" spans="1:6" ht="76.5">
      <c r="A22" s="17" t="s">
        <v>30</v>
      </c>
      <c r="B22" s="25" t="s">
        <v>31</v>
      </c>
      <c r="C22" s="24">
        <v>78760</v>
      </c>
      <c r="D22" s="24">
        <v>21575.69</v>
      </c>
      <c r="E22" s="15">
        <f t="shared" si="0"/>
        <v>-57184.31</v>
      </c>
      <c r="F22" s="16">
        <v>0</v>
      </c>
    </row>
    <row r="23" spans="1:6" ht="89.25">
      <c r="A23" s="17" t="s">
        <v>32</v>
      </c>
      <c r="B23" s="25" t="s">
        <v>33</v>
      </c>
      <c r="C23" s="24">
        <v>440</v>
      </c>
      <c r="D23" s="24">
        <v>138.25</v>
      </c>
      <c r="E23" s="15">
        <f t="shared" si="0"/>
        <v>-301.75</v>
      </c>
      <c r="F23" s="16">
        <v>0</v>
      </c>
    </row>
    <row r="24" spans="1:11" ht="76.5">
      <c r="A24" s="17" t="s">
        <v>34</v>
      </c>
      <c r="B24" s="25" t="s">
        <v>35</v>
      </c>
      <c r="C24" s="24">
        <v>104880</v>
      </c>
      <c r="D24" s="24">
        <v>26106.23</v>
      </c>
      <c r="E24" s="15">
        <f t="shared" si="0"/>
        <v>-78773.77</v>
      </c>
      <c r="F24" s="16">
        <v>0</v>
      </c>
      <c r="K24" t="s">
        <v>221</v>
      </c>
    </row>
    <row r="25" spans="1:6" ht="76.5">
      <c r="A25" s="17" t="s">
        <v>36</v>
      </c>
      <c r="B25" s="25" t="s">
        <v>37</v>
      </c>
      <c r="C25" s="24">
        <v>-9880</v>
      </c>
      <c r="D25" s="24">
        <v>-2894.65</v>
      </c>
      <c r="E25" s="15">
        <f t="shared" si="0"/>
        <v>6985.35</v>
      </c>
      <c r="F25" s="16">
        <v>0</v>
      </c>
    </row>
    <row r="26" spans="1:6" ht="12.75">
      <c r="A26" s="27" t="s">
        <v>38</v>
      </c>
      <c r="B26" s="28" t="s">
        <v>39</v>
      </c>
      <c r="C26" s="29">
        <f>C30+C33+C35+C27+C28+C29</f>
        <v>1756554</v>
      </c>
      <c r="D26" s="29">
        <f>D30+D33+D35+D27+D28+D29</f>
        <v>1548802.42</v>
      </c>
      <c r="E26" s="30">
        <f t="shared" si="0"/>
        <v>-207751.58000000007</v>
      </c>
      <c r="F26" s="31">
        <f>D26/C26</f>
        <v>0.8817277578713777</v>
      </c>
    </row>
    <row r="27" spans="1:6" ht="25.5">
      <c r="A27" s="17" t="s">
        <v>237</v>
      </c>
      <c r="B27" s="23" t="s">
        <v>232</v>
      </c>
      <c r="C27" s="24">
        <v>0</v>
      </c>
      <c r="D27" s="24">
        <v>231.81</v>
      </c>
      <c r="E27" s="15">
        <f t="shared" si="0"/>
        <v>231.81</v>
      </c>
      <c r="F27" s="16">
        <v>0</v>
      </c>
    </row>
    <row r="28" spans="1:6" ht="24" customHeight="1">
      <c r="A28" s="17" t="s">
        <v>235</v>
      </c>
      <c r="B28" s="23" t="s">
        <v>233</v>
      </c>
      <c r="C28" s="24">
        <v>0</v>
      </c>
      <c r="D28" s="24">
        <v>330603.97</v>
      </c>
      <c r="E28" s="15">
        <f t="shared" si="0"/>
        <v>330603.97</v>
      </c>
      <c r="F28" s="16">
        <v>0</v>
      </c>
    </row>
    <row r="29" spans="1:6" ht="27.75" customHeight="1">
      <c r="A29" s="17" t="s">
        <v>236</v>
      </c>
      <c r="B29" s="23" t="s">
        <v>234</v>
      </c>
      <c r="C29" s="24">
        <v>0</v>
      </c>
      <c r="D29" s="24">
        <v>157598.37</v>
      </c>
      <c r="E29" s="15">
        <f t="shared" si="0"/>
        <v>157598.37</v>
      </c>
      <c r="F29" s="16">
        <v>0</v>
      </c>
    </row>
    <row r="30" spans="1:6" ht="12.75">
      <c r="A30" s="17" t="s">
        <v>40</v>
      </c>
      <c r="B30" s="26" t="s">
        <v>41</v>
      </c>
      <c r="C30" s="24">
        <f>C31+C32</f>
        <v>0</v>
      </c>
      <c r="D30" s="24">
        <f>D31+D32</f>
        <v>-3531.84</v>
      </c>
      <c r="E30" s="15">
        <f t="shared" si="0"/>
        <v>-3531.84</v>
      </c>
      <c r="F30" s="16">
        <v>0</v>
      </c>
    </row>
    <row r="31" spans="1:6" ht="12.75">
      <c r="A31" s="17" t="s">
        <v>40</v>
      </c>
      <c r="B31" s="26" t="s">
        <v>42</v>
      </c>
      <c r="C31" s="24">
        <v>0</v>
      </c>
      <c r="D31" s="24">
        <v>-5112.39</v>
      </c>
      <c r="E31" s="15">
        <f t="shared" si="0"/>
        <v>-5112.39</v>
      </c>
      <c r="F31" s="16">
        <v>0</v>
      </c>
    </row>
    <row r="32" spans="1:6" ht="25.5">
      <c r="A32" s="17" t="s">
        <v>43</v>
      </c>
      <c r="B32" s="26" t="s">
        <v>44</v>
      </c>
      <c r="C32" s="24">
        <v>0</v>
      </c>
      <c r="D32" s="24">
        <v>1580.55</v>
      </c>
      <c r="E32" s="15">
        <f t="shared" si="0"/>
        <v>1580.55</v>
      </c>
      <c r="F32" s="16">
        <v>0</v>
      </c>
    </row>
    <row r="33" spans="1:6" ht="12.75">
      <c r="A33" s="17" t="s">
        <v>45</v>
      </c>
      <c r="B33" s="26" t="s">
        <v>46</v>
      </c>
      <c r="C33" s="24">
        <f>C34</f>
        <v>104874</v>
      </c>
      <c r="D33" s="24">
        <f>D34</f>
        <v>249317.96</v>
      </c>
      <c r="E33" s="15">
        <f t="shared" si="0"/>
        <v>144443.96</v>
      </c>
      <c r="F33" s="16">
        <f aca="true" t="shared" si="1" ref="F33:F63">D33/C33</f>
        <v>2.3773095333447753</v>
      </c>
    </row>
    <row r="34" spans="1:6" ht="12.75">
      <c r="A34" s="17" t="s">
        <v>45</v>
      </c>
      <c r="B34" s="26" t="s">
        <v>47</v>
      </c>
      <c r="C34" s="24">
        <v>104874</v>
      </c>
      <c r="D34" s="24">
        <v>249317.96</v>
      </c>
      <c r="E34" s="15">
        <f t="shared" si="0"/>
        <v>144443.96</v>
      </c>
      <c r="F34" s="16">
        <f t="shared" si="1"/>
        <v>2.3773095333447753</v>
      </c>
    </row>
    <row r="35" spans="1:6" ht="25.5">
      <c r="A35" s="17" t="s">
        <v>48</v>
      </c>
      <c r="B35" s="26" t="s">
        <v>49</v>
      </c>
      <c r="C35" s="24">
        <f>C36</f>
        <v>1651680</v>
      </c>
      <c r="D35" s="24">
        <f>D36</f>
        <v>814582.15</v>
      </c>
      <c r="E35" s="15">
        <f t="shared" si="0"/>
        <v>-837097.85</v>
      </c>
      <c r="F35" s="16">
        <f t="shared" si="1"/>
        <v>0.4931840005327909</v>
      </c>
    </row>
    <row r="36" spans="1:9" ht="25.5">
      <c r="A36" s="17" t="s">
        <v>50</v>
      </c>
      <c r="B36" s="26" t="s">
        <v>51</v>
      </c>
      <c r="C36" s="24">
        <v>1651680</v>
      </c>
      <c r="D36" s="24">
        <v>814582.15</v>
      </c>
      <c r="E36" s="15">
        <f t="shared" si="0"/>
        <v>-837097.85</v>
      </c>
      <c r="F36" s="16">
        <f t="shared" si="1"/>
        <v>0.4931840005327909</v>
      </c>
      <c r="I36" t="s">
        <v>221</v>
      </c>
    </row>
    <row r="37" spans="1:15" ht="12.75">
      <c r="A37" s="27" t="s">
        <v>52</v>
      </c>
      <c r="B37" s="28" t="s">
        <v>53</v>
      </c>
      <c r="C37" s="29">
        <f>C38+C40</f>
        <v>1669185.76</v>
      </c>
      <c r="D37" s="29">
        <f>D38+D40</f>
        <v>168969.8</v>
      </c>
      <c r="E37" s="30">
        <f t="shared" si="0"/>
        <v>-1500215.96</v>
      </c>
      <c r="F37" s="31">
        <f t="shared" si="1"/>
        <v>0.10122887700647529</v>
      </c>
      <c r="O37" t="s">
        <v>221</v>
      </c>
    </row>
    <row r="38" spans="1:6" ht="25.5">
      <c r="A38" s="17" t="s">
        <v>54</v>
      </c>
      <c r="B38" s="26" t="s">
        <v>55</v>
      </c>
      <c r="C38" s="24">
        <f>C39</f>
        <v>1609185.76</v>
      </c>
      <c r="D38" s="24">
        <f>D39</f>
        <v>168969.8</v>
      </c>
      <c r="E38" s="15">
        <f t="shared" si="0"/>
        <v>-1440215.96</v>
      </c>
      <c r="F38" s="16">
        <f t="shared" si="1"/>
        <v>0.10500329060828875</v>
      </c>
    </row>
    <row r="39" spans="1:6" ht="38.25">
      <c r="A39" s="17" t="s">
        <v>56</v>
      </c>
      <c r="B39" s="26" t="s">
        <v>57</v>
      </c>
      <c r="C39" s="24">
        <v>1609185.76</v>
      </c>
      <c r="D39" s="24">
        <v>168969.8</v>
      </c>
      <c r="E39" s="15">
        <f t="shared" si="0"/>
        <v>-1440215.96</v>
      </c>
      <c r="F39" s="16">
        <f t="shared" si="1"/>
        <v>0.10500329060828875</v>
      </c>
    </row>
    <row r="40" spans="1:6" ht="23.25" customHeight="1">
      <c r="A40" s="17" t="s">
        <v>240</v>
      </c>
      <c r="B40" s="23" t="s">
        <v>239</v>
      </c>
      <c r="C40" s="24">
        <f>C41</f>
        <v>60000</v>
      </c>
      <c r="D40" s="24">
        <f>D41</f>
        <v>0</v>
      </c>
      <c r="E40" s="15">
        <f t="shared" si="0"/>
        <v>-60000</v>
      </c>
      <c r="F40" s="16">
        <f t="shared" si="1"/>
        <v>0</v>
      </c>
    </row>
    <row r="41" spans="1:6" ht="24" customHeight="1">
      <c r="A41" s="17" t="s">
        <v>241</v>
      </c>
      <c r="B41" s="23" t="s">
        <v>238</v>
      </c>
      <c r="C41" s="24">
        <v>60000</v>
      </c>
      <c r="D41" s="24">
        <v>0</v>
      </c>
      <c r="E41" s="15">
        <f t="shared" si="0"/>
        <v>-60000</v>
      </c>
      <c r="F41" s="16">
        <f t="shared" si="1"/>
        <v>0</v>
      </c>
    </row>
    <row r="42" spans="1:6" ht="25.5" hidden="1">
      <c r="A42" s="17" t="s">
        <v>58</v>
      </c>
      <c r="B42" s="26" t="s">
        <v>59</v>
      </c>
      <c r="C42" s="24">
        <f>C43</f>
        <v>0</v>
      </c>
      <c r="D42" s="24">
        <f>D43</f>
        <v>0</v>
      </c>
      <c r="E42" s="15">
        <f t="shared" si="0"/>
        <v>0</v>
      </c>
      <c r="F42" s="16" t="e">
        <f t="shared" si="1"/>
        <v>#DIV/0!</v>
      </c>
    </row>
    <row r="43" spans="1:6" ht="12.75" hidden="1">
      <c r="A43" s="17" t="s">
        <v>60</v>
      </c>
      <c r="B43" s="26" t="s">
        <v>61</v>
      </c>
      <c r="C43" s="24">
        <f>C44+C46</f>
        <v>0</v>
      </c>
      <c r="D43" s="24">
        <f>D44+D46</f>
        <v>0</v>
      </c>
      <c r="E43" s="15">
        <f t="shared" si="0"/>
        <v>0</v>
      </c>
      <c r="F43" s="16" t="e">
        <f t="shared" si="1"/>
        <v>#DIV/0!</v>
      </c>
    </row>
    <row r="44" spans="1:6" ht="38.25" hidden="1">
      <c r="A44" s="17" t="s">
        <v>62</v>
      </c>
      <c r="B44" s="26" t="s">
        <v>63</v>
      </c>
      <c r="C44" s="24">
        <f>C45</f>
        <v>0</v>
      </c>
      <c r="D44" s="24">
        <f>D45</f>
        <v>0</v>
      </c>
      <c r="E44" s="15">
        <f t="shared" si="0"/>
        <v>0</v>
      </c>
      <c r="F44" s="16" t="e">
        <f t="shared" si="1"/>
        <v>#DIV/0!</v>
      </c>
    </row>
    <row r="45" spans="1:6" ht="51" hidden="1">
      <c r="A45" s="17" t="s">
        <v>64</v>
      </c>
      <c r="B45" s="26" t="s">
        <v>65</v>
      </c>
      <c r="C45" s="24">
        <v>0</v>
      </c>
      <c r="D45" s="24">
        <v>0</v>
      </c>
      <c r="E45" s="15">
        <f t="shared" si="0"/>
        <v>0</v>
      </c>
      <c r="F45" s="16" t="e">
        <f t="shared" si="1"/>
        <v>#DIV/0!</v>
      </c>
    </row>
    <row r="46" spans="1:6" ht="12.75" hidden="1">
      <c r="A46" s="17" t="s">
        <v>66</v>
      </c>
      <c r="B46" s="26" t="s">
        <v>67</v>
      </c>
      <c r="C46" s="24">
        <f>C47</f>
        <v>0</v>
      </c>
      <c r="D46" s="24">
        <f>D47</f>
        <v>0</v>
      </c>
      <c r="E46" s="15">
        <f t="shared" si="0"/>
        <v>0</v>
      </c>
      <c r="F46" s="16" t="e">
        <f t="shared" si="1"/>
        <v>#DIV/0!</v>
      </c>
    </row>
    <row r="47" spans="1:6" ht="25.5" hidden="1">
      <c r="A47" s="17" t="s">
        <v>68</v>
      </c>
      <c r="B47" s="26" t="s">
        <v>69</v>
      </c>
      <c r="C47" s="24">
        <v>0</v>
      </c>
      <c r="D47" s="24">
        <v>0</v>
      </c>
      <c r="E47" s="15">
        <f t="shared" si="0"/>
        <v>0</v>
      </c>
      <c r="F47" s="16" t="e">
        <f t="shared" si="1"/>
        <v>#DIV/0!</v>
      </c>
    </row>
    <row r="48" spans="1:6" ht="36.75" customHeight="1">
      <c r="A48" s="27" t="s">
        <v>70</v>
      </c>
      <c r="B48" s="28" t="s">
        <v>71</v>
      </c>
      <c r="C48" s="29">
        <f>C49+C51+C56+C59</f>
        <v>27014856.14</v>
      </c>
      <c r="D48" s="29">
        <f>D49+D51+D56+D59</f>
        <v>4077241.0699999994</v>
      </c>
      <c r="E48" s="30">
        <f t="shared" si="0"/>
        <v>-22937615.07</v>
      </c>
      <c r="F48" s="31">
        <f t="shared" si="1"/>
        <v>0.1509258849601262</v>
      </c>
    </row>
    <row r="49" spans="1:6" ht="25.5">
      <c r="A49" s="17" t="s">
        <v>72</v>
      </c>
      <c r="B49" s="26" t="s">
        <v>73</v>
      </c>
      <c r="C49" s="24">
        <f>C50</f>
        <v>238200</v>
      </c>
      <c r="D49" s="24">
        <f>D50</f>
        <v>53423.55</v>
      </c>
      <c r="E49" s="15">
        <f aca="true" t="shared" si="2" ref="E49:E85">D49-C49</f>
        <v>-184776.45</v>
      </c>
      <c r="F49" s="16">
        <f t="shared" si="1"/>
        <v>0.2242802267002519</v>
      </c>
    </row>
    <row r="50" spans="1:6" ht="25.5">
      <c r="A50" s="17" t="s">
        <v>74</v>
      </c>
      <c r="B50" s="26" t="s">
        <v>75</v>
      </c>
      <c r="C50" s="24">
        <v>238200</v>
      </c>
      <c r="D50" s="24">
        <v>53423.55</v>
      </c>
      <c r="E50" s="15">
        <f t="shared" si="2"/>
        <v>-184776.45</v>
      </c>
      <c r="F50" s="16">
        <f t="shared" si="1"/>
        <v>0.2242802267002519</v>
      </c>
    </row>
    <row r="51" spans="1:6" ht="63.75">
      <c r="A51" s="17" t="s">
        <v>76</v>
      </c>
      <c r="B51" s="26" t="s">
        <v>77</v>
      </c>
      <c r="C51" s="24">
        <f>C52+C54</f>
        <v>22049856.14</v>
      </c>
      <c r="D51" s="24">
        <f>D52+D54</f>
        <v>3342421.46</v>
      </c>
      <c r="E51" s="15">
        <f t="shared" si="2"/>
        <v>-18707434.68</v>
      </c>
      <c r="F51" s="16">
        <f t="shared" si="1"/>
        <v>0.15158472866118208</v>
      </c>
    </row>
    <row r="52" spans="1:6" ht="51">
      <c r="A52" s="17" t="s">
        <v>78</v>
      </c>
      <c r="B52" s="26" t="s">
        <v>79</v>
      </c>
      <c r="C52" s="24">
        <f>C53</f>
        <v>21307386.01</v>
      </c>
      <c r="D52" s="24">
        <f>D53</f>
        <v>3242410.02</v>
      </c>
      <c r="E52" s="15">
        <f t="shared" si="2"/>
        <v>-18064975.990000002</v>
      </c>
      <c r="F52" s="16">
        <f t="shared" si="1"/>
        <v>0.15217305484953758</v>
      </c>
    </row>
    <row r="53" spans="1:6" ht="63.75">
      <c r="A53" s="17" t="s">
        <v>80</v>
      </c>
      <c r="B53" s="26" t="s">
        <v>81</v>
      </c>
      <c r="C53" s="24">
        <v>21307386.01</v>
      </c>
      <c r="D53" s="24">
        <v>3242410.02</v>
      </c>
      <c r="E53" s="15">
        <f t="shared" si="2"/>
        <v>-18064975.990000002</v>
      </c>
      <c r="F53" s="16">
        <f t="shared" si="1"/>
        <v>0.15217305484953758</v>
      </c>
    </row>
    <row r="54" spans="1:6" ht="63.75">
      <c r="A54" s="17" t="s">
        <v>82</v>
      </c>
      <c r="B54" s="26" t="s">
        <v>83</v>
      </c>
      <c r="C54" s="24">
        <f>C55</f>
        <v>742470.13</v>
      </c>
      <c r="D54" s="24">
        <f>D55</f>
        <v>100011.44</v>
      </c>
      <c r="E54" s="15">
        <f t="shared" si="2"/>
        <v>-642458.69</v>
      </c>
      <c r="F54" s="16">
        <f t="shared" si="1"/>
        <v>0.1347009609666048</v>
      </c>
    </row>
    <row r="55" spans="1:12" ht="51">
      <c r="A55" s="17" t="s">
        <v>84</v>
      </c>
      <c r="B55" s="26" t="s">
        <v>85</v>
      </c>
      <c r="C55" s="24">
        <v>742470.13</v>
      </c>
      <c r="D55" s="24">
        <v>100011.44</v>
      </c>
      <c r="E55" s="15">
        <f t="shared" si="2"/>
        <v>-642458.69</v>
      </c>
      <c r="F55" s="16">
        <f t="shared" si="1"/>
        <v>0.1347009609666048</v>
      </c>
      <c r="L55" t="s">
        <v>221</v>
      </c>
    </row>
    <row r="56" spans="1:13" ht="63.75">
      <c r="A56" s="17" t="s">
        <v>86</v>
      </c>
      <c r="B56" s="26" t="s">
        <v>87</v>
      </c>
      <c r="C56" s="24">
        <f>C57</f>
        <v>3124800</v>
      </c>
      <c r="D56" s="24">
        <f>D57</f>
        <v>145557.34</v>
      </c>
      <c r="E56" s="15">
        <f t="shared" si="2"/>
        <v>-2979242.66</v>
      </c>
      <c r="F56" s="16">
        <f t="shared" si="1"/>
        <v>0.046581330005120325</v>
      </c>
      <c r="M56" t="s">
        <v>221</v>
      </c>
    </row>
    <row r="57" spans="1:6" ht="63.75">
      <c r="A57" s="17" t="s">
        <v>88</v>
      </c>
      <c r="B57" s="26" t="s">
        <v>89</v>
      </c>
      <c r="C57" s="24">
        <v>3124800</v>
      </c>
      <c r="D57" s="24">
        <v>145557.34</v>
      </c>
      <c r="E57" s="15">
        <f t="shared" si="2"/>
        <v>-2979242.66</v>
      </c>
      <c r="F57" s="16">
        <f t="shared" si="1"/>
        <v>0.046581330005120325</v>
      </c>
    </row>
    <row r="58" spans="1:6" ht="57" customHeight="1">
      <c r="A58" s="17" t="s">
        <v>90</v>
      </c>
      <c r="B58" s="26" t="s">
        <v>91</v>
      </c>
      <c r="C58" s="24">
        <v>3124800</v>
      </c>
      <c r="D58" s="24">
        <v>145557.34</v>
      </c>
      <c r="E58" s="15">
        <f t="shared" si="2"/>
        <v>-2979242.66</v>
      </c>
      <c r="F58" s="16">
        <f t="shared" si="1"/>
        <v>0.046581330005120325</v>
      </c>
    </row>
    <row r="59" spans="1:6" ht="74.25" customHeight="1">
      <c r="A59" s="17" t="s">
        <v>244</v>
      </c>
      <c r="B59" s="23" t="s">
        <v>243</v>
      </c>
      <c r="C59" s="24">
        <f>C60</f>
        <v>1602000</v>
      </c>
      <c r="D59" s="24">
        <f>D60</f>
        <v>535838.72</v>
      </c>
      <c r="E59" s="15">
        <f t="shared" si="2"/>
        <v>-1066161.28</v>
      </c>
      <c r="F59" s="16">
        <f t="shared" si="1"/>
        <v>0.3344810986267166</v>
      </c>
    </row>
    <row r="60" spans="1:6" ht="80.25" customHeight="1">
      <c r="A60" s="17" t="s">
        <v>245</v>
      </c>
      <c r="B60" s="23" t="s">
        <v>242</v>
      </c>
      <c r="C60" s="24">
        <v>1602000</v>
      </c>
      <c r="D60" s="24">
        <v>535838.72</v>
      </c>
      <c r="E60" s="15">
        <f t="shared" si="2"/>
        <v>-1066161.28</v>
      </c>
      <c r="F60" s="16">
        <f t="shared" si="1"/>
        <v>0.3344810986267166</v>
      </c>
    </row>
    <row r="61" spans="1:12" ht="12.75">
      <c r="A61" s="27" t="s">
        <v>92</v>
      </c>
      <c r="B61" s="28" t="s">
        <v>93</v>
      </c>
      <c r="C61" s="29">
        <f>C63+C64+C65</f>
        <v>5224600</v>
      </c>
      <c r="D61" s="29">
        <f>D63+D64+D65</f>
        <v>1187266.4300000002</v>
      </c>
      <c r="E61" s="30">
        <f t="shared" si="2"/>
        <v>-4037333.57</v>
      </c>
      <c r="F61" s="31">
        <f t="shared" si="1"/>
        <v>0.2272454216590744</v>
      </c>
      <c r="L61" t="s">
        <v>221</v>
      </c>
    </row>
    <row r="62" spans="1:6" ht="12.75">
      <c r="A62" s="17" t="s">
        <v>94</v>
      </c>
      <c r="B62" s="26" t="s">
        <v>95</v>
      </c>
      <c r="C62" s="24">
        <f>C63+C65</f>
        <v>5132300</v>
      </c>
      <c r="D62" s="24">
        <f>D63+D65</f>
        <v>1135929.6</v>
      </c>
      <c r="E62" s="15">
        <f t="shared" si="2"/>
        <v>-3996370.4</v>
      </c>
      <c r="F62" s="16">
        <f t="shared" si="1"/>
        <v>0.22132954036202093</v>
      </c>
    </row>
    <row r="63" spans="1:6" ht="25.5">
      <c r="A63" s="17" t="s">
        <v>96</v>
      </c>
      <c r="B63" s="26" t="s">
        <v>97</v>
      </c>
      <c r="C63" s="24">
        <v>403900</v>
      </c>
      <c r="D63" s="24">
        <v>262044.93</v>
      </c>
      <c r="E63" s="15">
        <f t="shared" si="2"/>
        <v>-141855.07</v>
      </c>
      <c r="F63" s="16">
        <f t="shared" si="1"/>
        <v>0.6487866551126517</v>
      </c>
    </row>
    <row r="64" spans="1:6" ht="12.75">
      <c r="A64" s="17" t="s">
        <v>98</v>
      </c>
      <c r="B64" s="26" t="s">
        <v>99</v>
      </c>
      <c r="C64" s="24">
        <v>92300</v>
      </c>
      <c r="D64" s="24">
        <v>51336.83</v>
      </c>
      <c r="E64" s="15">
        <f t="shared" si="2"/>
        <v>-40963.17</v>
      </c>
      <c r="F64" s="16">
        <v>0</v>
      </c>
    </row>
    <row r="65" spans="1:6" ht="12.75">
      <c r="A65" s="17" t="s">
        <v>100</v>
      </c>
      <c r="B65" s="26" t="s">
        <v>101</v>
      </c>
      <c r="C65" s="24">
        <f>C66+C67</f>
        <v>4728400</v>
      </c>
      <c r="D65" s="24">
        <f>D66+D67</f>
        <v>873884.67</v>
      </c>
      <c r="E65" s="15">
        <f t="shared" si="2"/>
        <v>-3854515.33</v>
      </c>
      <c r="F65" s="16">
        <v>0</v>
      </c>
    </row>
    <row r="66" spans="1:6" ht="12.75">
      <c r="A66" s="17" t="s">
        <v>102</v>
      </c>
      <c r="B66" s="26" t="s">
        <v>103</v>
      </c>
      <c r="C66" s="24">
        <v>366800</v>
      </c>
      <c r="D66" s="24">
        <v>573884.67</v>
      </c>
      <c r="E66" s="15">
        <f t="shared" si="2"/>
        <v>207084.67000000004</v>
      </c>
      <c r="F66" s="16">
        <v>0</v>
      </c>
    </row>
    <row r="67" spans="1:6" ht="12.75">
      <c r="A67" s="17" t="s">
        <v>104</v>
      </c>
      <c r="B67" s="26" t="s">
        <v>105</v>
      </c>
      <c r="C67" s="24">
        <v>4361600</v>
      </c>
      <c r="D67" s="24">
        <v>300000</v>
      </c>
      <c r="E67" s="15">
        <f t="shared" si="2"/>
        <v>-4061600</v>
      </c>
      <c r="F67" s="16">
        <v>0</v>
      </c>
    </row>
    <row r="68" spans="1:6" ht="25.5">
      <c r="A68" s="27" t="s">
        <v>106</v>
      </c>
      <c r="B68" s="28" t="s">
        <v>107</v>
      </c>
      <c r="C68" s="29">
        <f>C69</f>
        <v>26913917.14</v>
      </c>
      <c r="D68" s="29">
        <f>D69+D72</f>
        <v>6535728.22</v>
      </c>
      <c r="E68" s="30">
        <f t="shared" si="2"/>
        <v>-20378188.92</v>
      </c>
      <c r="F68" s="31">
        <f>D68/C68</f>
        <v>0.2428382381502717</v>
      </c>
    </row>
    <row r="69" spans="1:6" ht="12.75">
      <c r="A69" s="17" t="s">
        <v>108</v>
      </c>
      <c r="B69" s="26" t="s">
        <v>109</v>
      </c>
      <c r="C69" s="24">
        <f>C70</f>
        <v>26913917.14</v>
      </c>
      <c r="D69" s="24">
        <f>D70</f>
        <v>6450739.92</v>
      </c>
      <c r="E69" s="15">
        <f t="shared" si="2"/>
        <v>-20463177.22</v>
      </c>
      <c r="F69" s="16">
        <f>D69/C69</f>
        <v>0.2396804555221277</v>
      </c>
    </row>
    <row r="70" spans="1:6" ht="12.75">
      <c r="A70" s="17" t="s">
        <v>110</v>
      </c>
      <c r="B70" s="26" t="s">
        <v>111</v>
      </c>
      <c r="C70" s="24">
        <f>C71</f>
        <v>26913917.14</v>
      </c>
      <c r="D70" s="24">
        <f>D71</f>
        <v>6450739.92</v>
      </c>
      <c r="E70" s="15">
        <f t="shared" si="2"/>
        <v>-20463177.22</v>
      </c>
      <c r="F70" s="16">
        <f>D70/C70</f>
        <v>0.2396804555221277</v>
      </c>
    </row>
    <row r="71" spans="1:6" ht="25.5">
      <c r="A71" s="17" t="s">
        <v>112</v>
      </c>
      <c r="B71" s="26" t="s">
        <v>113</v>
      </c>
      <c r="C71" s="24">
        <v>26913917.14</v>
      </c>
      <c r="D71" s="24">
        <v>6450739.92</v>
      </c>
      <c r="E71" s="15">
        <f t="shared" si="2"/>
        <v>-20463177.22</v>
      </c>
      <c r="F71" s="16">
        <f>D71/C71</f>
        <v>0.2396804555221277</v>
      </c>
    </row>
    <row r="72" spans="1:6" ht="12.75">
      <c r="A72" s="17" t="s">
        <v>114</v>
      </c>
      <c r="B72" s="26" t="s">
        <v>115</v>
      </c>
      <c r="C72" s="24">
        <f>C75+C73</f>
        <v>0</v>
      </c>
      <c r="D72" s="24">
        <f>D75+D73</f>
        <v>84988.3</v>
      </c>
      <c r="E72" s="15">
        <f t="shared" si="2"/>
        <v>84988.3</v>
      </c>
      <c r="F72" s="16">
        <v>0</v>
      </c>
    </row>
    <row r="73" spans="1:6" ht="22.5" customHeight="1">
      <c r="A73" s="17" t="s">
        <v>249</v>
      </c>
      <c r="B73" s="23" t="s">
        <v>248</v>
      </c>
      <c r="C73" s="24">
        <f>C74</f>
        <v>0</v>
      </c>
      <c r="D73" s="24">
        <f>D74</f>
        <v>1766.3</v>
      </c>
      <c r="E73" s="15">
        <f t="shared" si="2"/>
        <v>1766.3</v>
      </c>
      <c r="F73" s="16">
        <v>0</v>
      </c>
    </row>
    <row r="74" spans="1:12" ht="25.5">
      <c r="A74" s="17" t="s">
        <v>247</v>
      </c>
      <c r="B74" s="23" t="s">
        <v>246</v>
      </c>
      <c r="C74" s="24">
        <v>0</v>
      </c>
      <c r="D74" s="24">
        <v>1766.3</v>
      </c>
      <c r="E74" s="15">
        <f t="shared" si="2"/>
        <v>1766.3</v>
      </c>
      <c r="F74" s="16">
        <v>0</v>
      </c>
      <c r="L74" t="s">
        <v>221</v>
      </c>
    </row>
    <row r="75" spans="1:6" ht="12.75">
      <c r="A75" s="17" t="s">
        <v>116</v>
      </c>
      <c r="B75" s="26" t="s">
        <v>117</v>
      </c>
      <c r="C75" s="24">
        <v>0</v>
      </c>
      <c r="D75" s="24">
        <f>D76</f>
        <v>83222</v>
      </c>
      <c r="E75" s="15">
        <f t="shared" si="2"/>
        <v>83222</v>
      </c>
      <c r="F75" s="16">
        <v>0</v>
      </c>
    </row>
    <row r="76" spans="1:6" ht="18.75" customHeight="1">
      <c r="A76" s="17" t="s">
        <v>118</v>
      </c>
      <c r="B76" s="26" t="s">
        <v>119</v>
      </c>
      <c r="C76" s="24">
        <v>0</v>
      </c>
      <c r="D76" s="24">
        <v>83222</v>
      </c>
      <c r="E76" s="15">
        <f t="shared" si="2"/>
        <v>83222</v>
      </c>
      <c r="F76" s="16">
        <v>0</v>
      </c>
    </row>
    <row r="77" spans="1:6" ht="25.5">
      <c r="A77" s="27" t="s">
        <v>120</v>
      </c>
      <c r="B77" s="28" t="s">
        <v>121</v>
      </c>
      <c r="C77" s="29">
        <f>C78+C81</f>
        <v>9350000</v>
      </c>
      <c r="D77" s="29">
        <f>D78+D81</f>
        <v>2728197.42</v>
      </c>
      <c r="E77" s="30">
        <f t="shared" si="2"/>
        <v>-6621802.58</v>
      </c>
      <c r="F77" s="31">
        <f aca="true" t="shared" si="3" ref="F77:F86">D77/C77</f>
        <v>0.2917858203208556</v>
      </c>
    </row>
    <row r="78" spans="1:6" ht="63.75">
      <c r="A78" s="17" t="s">
        <v>122</v>
      </c>
      <c r="B78" s="26" t="s">
        <v>123</v>
      </c>
      <c r="C78" s="24">
        <f>C79</f>
        <v>2350000</v>
      </c>
      <c r="D78" s="24">
        <f>D79</f>
        <v>964200</v>
      </c>
      <c r="E78" s="15">
        <f t="shared" si="2"/>
        <v>-1385800</v>
      </c>
      <c r="F78" s="16">
        <f t="shared" si="3"/>
        <v>0.41029787234042553</v>
      </c>
    </row>
    <row r="79" spans="1:6" ht="67.5" customHeight="1">
      <c r="A79" s="17" t="s">
        <v>124</v>
      </c>
      <c r="B79" s="26" t="s">
        <v>125</v>
      </c>
      <c r="C79" s="24">
        <f>C80</f>
        <v>2350000</v>
      </c>
      <c r="D79" s="24">
        <f>D80</f>
        <v>964200</v>
      </c>
      <c r="E79" s="15">
        <f t="shared" si="2"/>
        <v>-1385800</v>
      </c>
      <c r="F79" s="16">
        <f t="shared" si="3"/>
        <v>0.41029787234042553</v>
      </c>
    </row>
    <row r="80" spans="1:6" ht="63.75">
      <c r="A80" s="17" t="s">
        <v>126</v>
      </c>
      <c r="B80" s="26" t="s">
        <v>127</v>
      </c>
      <c r="C80" s="24">
        <v>2350000</v>
      </c>
      <c r="D80" s="24">
        <v>964200</v>
      </c>
      <c r="E80" s="15">
        <f t="shared" si="2"/>
        <v>-1385800</v>
      </c>
      <c r="F80" s="16">
        <f t="shared" si="3"/>
        <v>0.41029787234042553</v>
      </c>
    </row>
    <row r="81" spans="1:6" ht="25.5">
      <c r="A81" s="17" t="s">
        <v>128</v>
      </c>
      <c r="B81" s="26" t="s">
        <v>129</v>
      </c>
      <c r="C81" s="24">
        <f>C82+C84</f>
        <v>7000000</v>
      </c>
      <c r="D81" s="24">
        <f>D82+D84</f>
        <v>1763997.42</v>
      </c>
      <c r="E81" s="15">
        <f t="shared" si="2"/>
        <v>-5236002.58</v>
      </c>
      <c r="F81" s="16">
        <f t="shared" si="3"/>
        <v>0.2519996314285714</v>
      </c>
    </row>
    <row r="82" spans="1:14" ht="25.5">
      <c r="A82" s="17" t="s">
        <v>130</v>
      </c>
      <c r="B82" s="26" t="s">
        <v>131</v>
      </c>
      <c r="C82" s="24">
        <f>C83</f>
        <v>4000000</v>
      </c>
      <c r="D82" s="24">
        <f>D83</f>
        <v>1763997.42</v>
      </c>
      <c r="E82" s="15">
        <f t="shared" si="2"/>
        <v>-2236002.58</v>
      </c>
      <c r="F82" s="16">
        <f t="shared" si="3"/>
        <v>0.440999355</v>
      </c>
      <c r="N82" t="s">
        <v>221</v>
      </c>
    </row>
    <row r="83" spans="1:6" ht="40.5" customHeight="1">
      <c r="A83" s="17" t="s">
        <v>132</v>
      </c>
      <c r="B83" s="26" t="s">
        <v>133</v>
      </c>
      <c r="C83" s="24">
        <v>4000000</v>
      </c>
      <c r="D83" s="24">
        <v>1763997.42</v>
      </c>
      <c r="E83" s="15">
        <f t="shared" si="2"/>
        <v>-2236002.58</v>
      </c>
      <c r="F83" s="16">
        <f t="shared" si="3"/>
        <v>0.440999355</v>
      </c>
    </row>
    <row r="84" spans="1:6" ht="40.5" customHeight="1">
      <c r="A84" s="17" t="s">
        <v>252</v>
      </c>
      <c r="B84" s="23" t="s">
        <v>250</v>
      </c>
      <c r="C84" s="24">
        <f>C85</f>
        <v>3000000</v>
      </c>
      <c r="D84" s="24">
        <f>D85</f>
        <v>0</v>
      </c>
      <c r="E84" s="15">
        <f t="shared" si="2"/>
        <v>-3000000</v>
      </c>
      <c r="F84" s="16">
        <f t="shared" si="3"/>
        <v>0</v>
      </c>
    </row>
    <row r="85" spans="1:6" ht="40.5" customHeight="1">
      <c r="A85" s="17" t="s">
        <v>253</v>
      </c>
      <c r="B85" s="23" t="s">
        <v>251</v>
      </c>
      <c r="C85" s="24">
        <v>3000000</v>
      </c>
      <c r="D85" s="24">
        <v>0</v>
      </c>
      <c r="E85" s="15">
        <f t="shared" si="2"/>
        <v>-3000000</v>
      </c>
      <c r="F85" s="16">
        <f t="shared" si="3"/>
        <v>0</v>
      </c>
    </row>
    <row r="86" spans="1:6" ht="15.75" customHeight="1">
      <c r="A86" s="27" t="s">
        <v>134</v>
      </c>
      <c r="B86" s="28" t="s">
        <v>135</v>
      </c>
      <c r="C86" s="29">
        <f>C87+C88+C89+C90+C91</f>
        <v>2226317</v>
      </c>
      <c r="D86" s="29">
        <f>D87+D88+D89+D90+D91</f>
        <v>588471.64</v>
      </c>
      <c r="E86" s="30">
        <f aca="true" t="shared" si="4" ref="E86:E91">D86-C86</f>
        <v>-1637845.3599999999</v>
      </c>
      <c r="F86" s="31">
        <f t="shared" si="3"/>
        <v>0.2643251792085314</v>
      </c>
    </row>
    <row r="87" spans="1:6" ht="24" customHeight="1">
      <c r="A87" s="20" t="s">
        <v>254</v>
      </c>
      <c r="B87" s="23" t="s">
        <v>136</v>
      </c>
      <c r="C87" s="24">
        <v>609210</v>
      </c>
      <c r="D87" s="24">
        <v>396392.74</v>
      </c>
      <c r="E87" s="15">
        <f t="shared" si="4"/>
        <v>-212817.26</v>
      </c>
      <c r="F87" s="16">
        <v>0</v>
      </c>
    </row>
    <row r="88" spans="1:6" ht="30" customHeight="1">
      <c r="A88" s="17" t="s">
        <v>255</v>
      </c>
      <c r="B88" s="23" t="s">
        <v>256</v>
      </c>
      <c r="C88" s="24">
        <v>12107</v>
      </c>
      <c r="D88" s="24">
        <v>1321.29</v>
      </c>
      <c r="E88" s="15">
        <f t="shared" si="4"/>
        <v>-10785.71</v>
      </c>
      <c r="F88" s="16">
        <v>0</v>
      </c>
    </row>
    <row r="89" spans="1:14" ht="71.25" customHeight="1">
      <c r="A89" s="17" t="s">
        <v>257</v>
      </c>
      <c r="B89" s="23" t="s">
        <v>258</v>
      </c>
      <c r="C89" s="24">
        <v>0</v>
      </c>
      <c r="D89" s="24">
        <v>19220.88</v>
      </c>
      <c r="E89" s="15">
        <f t="shared" si="4"/>
        <v>19220.88</v>
      </c>
      <c r="F89" s="16">
        <v>0</v>
      </c>
      <c r="N89" t="s">
        <v>221</v>
      </c>
    </row>
    <row r="90" spans="1:6" ht="20.25" customHeight="1">
      <c r="A90" s="17" t="s">
        <v>259</v>
      </c>
      <c r="B90" s="23" t="s">
        <v>260</v>
      </c>
      <c r="C90" s="24">
        <v>5000</v>
      </c>
      <c r="D90" s="24">
        <v>160246.85</v>
      </c>
      <c r="E90" s="15">
        <f t="shared" si="4"/>
        <v>155246.85</v>
      </c>
      <c r="F90" s="16">
        <v>0</v>
      </c>
    </row>
    <row r="91" spans="1:6" ht="12.75">
      <c r="A91" s="17" t="s">
        <v>261</v>
      </c>
      <c r="B91" s="23" t="s">
        <v>137</v>
      </c>
      <c r="C91" s="24">
        <v>1600000</v>
      </c>
      <c r="D91" s="24">
        <v>11289.88</v>
      </c>
      <c r="E91" s="15">
        <f t="shared" si="4"/>
        <v>-1588710.12</v>
      </c>
      <c r="F91" s="16">
        <v>0</v>
      </c>
    </row>
    <row r="92" spans="1:6" ht="12.75">
      <c r="A92" s="27" t="s">
        <v>138</v>
      </c>
      <c r="B92" s="28" t="s">
        <v>139</v>
      </c>
      <c r="C92" s="29">
        <f>C95</f>
        <v>0</v>
      </c>
      <c r="D92" s="29">
        <f>D93+D95</f>
        <v>37334.04</v>
      </c>
      <c r="E92" s="30">
        <f aca="true" t="shared" si="5" ref="E92:E112">D92-C92</f>
        <v>37334.04</v>
      </c>
      <c r="F92" s="31">
        <v>0</v>
      </c>
    </row>
    <row r="93" spans="1:6" ht="12.75">
      <c r="A93" s="17" t="s">
        <v>140</v>
      </c>
      <c r="B93" s="26" t="s">
        <v>141</v>
      </c>
      <c r="C93" s="24">
        <v>0</v>
      </c>
      <c r="D93" s="24">
        <f>D94</f>
        <v>37334.04</v>
      </c>
      <c r="E93" s="15">
        <f t="shared" si="5"/>
        <v>37334.04</v>
      </c>
      <c r="F93" s="16">
        <v>0</v>
      </c>
    </row>
    <row r="94" spans="1:6" ht="25.5">
      <c r="A94" s="17" t="s">
        <v>142</v>
      </c>
      <c r="B94" s="26" t="s">
        <v>143</v>
      </c>
      <c r="C94" s="24">
        <v>0</v>
      </c>
      <c r="D94" s="24">
        <v>37334.04</v>
      </c>
      <c r="E94" s="15">
        <f t="shared" si="5"/>
        <v>37334.04</v>
      </c>
      <c r="F94" s="16">
        <v>0</v>
      </c>
    </row>
    <row r="95" spans="1:6" ht="12.75" hidden="1">
      <c r="A95" s="17" t="s">
        <v>144</v>
      </c>
      <c r="B95" s="26" t="s">
        <v>145</v>
      </c>
      <c r="C95" s="24">
        <f>C96</f>
        <v>0</v>
      </c>
      <c r="D95" s="24">
        <f>D96</f>
        <v>0</v>
      </c>
      <c r="E95" s="15">
        <f t="shared" si="5"/>
        <v>0</v>
      </c>
      <c r="F95" s="16" t="e">
        <f aca="true" t="shared" si="6" ref="F95:F112">D95/C95</f>
        <v>#DIV/0!</v>
      </c>
    </row>
    <row r="96" spans="1:6" ht="12.75" hidden="1">
      <c r="A96" s="17" t="s">
        <v>146</v>
      </c>
      <c r="B96" s="26" t="s">
        <v>147</v>
      </c>
      <c r="C96" s="24">
        <v>0</v>
      </c>
      <c r="D96" s="24">
        <v>0</v>
      </c>
      <c r="E96" s="15">
        <f t="shared" si="5"/>
        <v>0</v>
      </c>
      <c r="F96" s="16" t="e">
        <f t="shared" si="6"/>
        <v>#DIV/0!</v>
      </c>
    </row>
    <row r="97" spans="1:6" ht="12.75">
      <c r="A97" s="27" t="s">
        <v>148</v>
      </c>
      <c r="B97" s="28" t="s">
        <v>149</v>
      </c>
      <c r="C97" s="29">
        <f>C98+C128</f>
        <v>791771358.16</v>
      </c>
      <c r="D97" s="29">
        <f>D98+D128+D131+D135</f>
        <v>95305862.71000001</v>
      </c>
      <c r="E97" s="30">
        <f t="shared" si="5"/>
        <v>-696465495.4499999</v>
      </c>
      <c r="F97" s="31">
        <f t="shared" si="6"/>
        <v>0.12037043488347648</v>
      </c>
    </row>
    <row r="98" spans="1:6" ht="25.5">
      <c r="A98" s="17" t="s">
        <v>150</v>
      </c>
      <c r="B98" s="26" t="s">
        <v>151</v>
      </c>
      <c r="C98" s="24">
        <f>C99+C104+C113+C125</f>
        <v>790771358.16</v>
      </c>
      <c r="D98" s="24">
        <f>D99+D104+D113+D125</f>
        <v>95300828.71000001</v>
      </c>
      <c r="E98" s="15">
        <f t="shared" si="5"/>
        <v>-695470529.4499999</v>
      </c>
      <c r="F98" s="16">
        <f t="shared" si="6"/>
        <v>0.1205162879593287</v>
      </c>
    </row>
    <row r="99" spans="1:6" ht="12.75">
      <c r="A99" s="17" t="s">
        <v>152</v>
      </c>
      <c r="B99" s="26" t="s">
        <v>153</v>
      </c>
      <c r="C99" s="24">
        <f>C100+C102</f>
        <v>21113000</v>
      </c>
      <c r="D99" s="24">
        <f>D100+D102</f>
        <v>7040000</v>
      </c>
      <c r="E99" s="15">
        <f t="shared" si="5"/>
        <v>-14073000</v>
      </c>
      <c r="F99" s="16">
        <f t="shared" si="6"/>
        <v>0.3334438497608109</v>
      </c>
    </row>
    <row r="100" spans="1:6" ht="12.75">
      <c r="A100" s="17" t="s">
        <v>154</v>
      </c>
      <c r="B100" s="26" t="s">
        <v>155</v>
      </c>
      <c r="C100" s="24">
        <f>C101</f>
        <v>21113000</v>
      </c>
      <c r="D100" s="24">
        <f>D101</f>
        <v>7040000</v>
      </c>
      <c r="E100" s="15">
        <f t="shared" si="5"/>
        <v>-14073000</v>
      </c>
      <c r="F100" s="16">
        <f t="shared" si="6"/>
        <v>0.3334438497608109</v>
      </c>
    </row>
    <row r="101" spans="1:6" ht="25.5">
      <c r="A101" s="17" t="s">
        <v>156</v>
      </c>
      <c r="B101" s="26" t="s">
        <v>157</v>
      </c>
      <c r="C101" s="24">
        <v>21113000</v>
      </c>
      <c r="D101" s="24">
        <v>7040000</v>
      </c>
      <c r="E101" s="15">
        <f t="shared" si="5"/>
        <v>-14073000</v>
      </c>
      <c r="F101" s="16">
        <f t="shared" si="6"/>
        <v>0.3334438497608109</v>
      </c>
    </row>
    <row r="102" spans="1:6" ht="25.5" hidden="1">
      <c r="A102" s="21" t="s">
        <v>158</v>
      </c>
      <c r="B102" s="23" t="s">
        <v>159</v>
      </c>
      <c r="C102" s="24">
        <f>C103</f>
        <v>0</v>
      </c>
      <c r="D102" s="24">
        <f>D103</f>
        <v>0</v>
      </c>
      <c r="E102" s="15">
        <f t="shared" si="5"/>
        <v>0</v>
      </c>
      <c r="F102" s="16" t="e">
        <f t="shared" si="6"/>
        <v>#DIV/0!</v>
      </c>
    </row>
    <row r="103" spans="1:6" ht="25.5" hidden="1">
      <c r="A103" s="17" t="s">
        <v>160</v>
      </c>
      <c r="B103" s="23" t="s">
        <v>161</v>
      </c>
      <c r="C103" s="24">
        <v>0</v>
      </c>
      <c r="D103" s="24">
        <v>0</v>
      </c>
      <c r="E103" s="15">
        <f t="shared" si="5"/>
        <v>0</v>
      </c>
      <c r="F103" s="16" t="e">
        <f t="shared" si="6"/>
        <v>#DIV/0!</v>
      </c>
    </row>
    <row r="104" spans="1:6" ht="25.5">
      <c r="A104" s="17" t="s">
        <v>162</v>
      </c>
      <c r="B104" s="23" t="s">
        <v>163</v>
      </c>
      <c r="C104" s="24">
        <f>C105+C106+C107+C108+C109+C110+C111+C112</f>
        <v>279825308.15999997</v>
      </c>
      <c r="D104" s="24">
        <f>D105+D106+D107+D108+D109+D110+D111+D112</f>
        <v>5612216.59</v>
      </c>
      <c r="E104" s="15">
        <f t="shared" si="5"/>
        <v>-274213091.57</v>
      </c>
      <c r="F104" s="16">
        <f t="shared" si="6"/>
        <v>0.02005614369516219</v>
      </c>
    </row>
    <row r="105" spans="1:6" ht="27.75" customHeight="1">
      <c r="A105" s="20" t="s">
        <v>263</v>
      </c>
      <c r="B105" s="23" t="s">
        <v>262</v>
      </c>
      <c r="C105" s="24">
        <v>97186474.75</v>
      </c>
      <c r="D105" s="24">
        <v>0</v>
      </c>
      <c r="E105" s="15">
        <f t="shared" si="5"/>
        <v>-97186474.75</v>
      </c>
      <c r="F105" s="16">
        <f t="shared" si="6"/>
        <v>0</v>
      </c>
    </row>
    <row r="106" spans="1:6" ht="81.75" customHeight="1">
      <c r="A106" s="17" t="s">
        <v>222</v>
      </c>
      <c r="B106" s="23" t="s">
        <v>164</v>
      </c>
      <c r="C106" s="24">
        <v>91881900</v>
      </c>
      <c r="D106" s="24">
        <v>0</v>
      </c>
      <c r="E106" s="15">
        <f t="shared" si="5"/>
        <v>-91881900</v>
      </c>
      <c r="F106" s="16">
        <f t="shared" si="6"/>
        <v>0</v>
      </c>
    </row>
    <row r="107" spans="1:6" ht="63.75">
      <c r="A107" s="20" t="s">
        <v>223</v>
      </c>
      <c r="B107" s="23" t="s">
        <v>165</v>
      </c>
      <c r="C107" s="24">
        <v>928200</v>
      </c>
      <c r="D107" s="24">
        <v>0</v>
      </c>
      <c r="E107" s="15">
        <f t="shared" si="5"/>
        <v>-928200</v>
      </c>
      <c r="F107" s="16">
        <f t="shared" si="6"/>
        <v>0</v>
      </c>
    </row>
    <row r="108" spans="1:13" ht="44.25" customHeight="1">
      <c r="A108" s="17" t="s">
        <v>224</v>
      </c>
      <c r="B108" s="23" t="s">
        <v>166</v>
      </c>
      <c r="C108" s="24">
        <v>400000</v>
      </c>
      <c r="D108" s="24">
        <v>400000</v>
      </c>
      <c r="E108" s="15">
        <f t="shared" si="5"/>
        <v>0</v>
      </c>
      <c r="F108" s="16">
        <f t="shared" si="6"/>
        <v>1</v>
      </c>
      <c r="L108" t="s">
        <v>221</v>
      </c>
      <c r="M108" t="s">
        <v>221</v>
      </c>
    </row>
    <row r="109" spans="1:13" ht="51">
      <c r="A109" s="20" t="s">
        <v>226</v>
      </c>
      <c r="B109" s="23" t="s">
        <v>225</v>
      </c>
      <c r="C109" s="24">
        <v>14347100</v>
      </c>
      <c r="D109" s="24">
        <v>2057055.83</v>
      </c>
      <c r="E109" s="15">
        <f t="shared" si="5"/>
        <v>-12290044.17</v>
      </c>
      <c r="F109" s="16">
        <f t="shared" si="6"/>
        <v>0.14337781363481122</v>
      </c>
      <c r="L109" t="s">
        <v>221</v>
      </c>
      <c r="M109" t="s">
        <v>221</v>
      </c>
    </row>
    <row r="110" spans="1:6" ht="25.5">
      <c r="A110" s="17" t="s">
        <v>167</v>
      </c>
      <c r="B110" s="23" t="s">
        <v>168</v>
      </c>
      <c r="C110" s="24">
        <v>0</v>
      </c>
      <c r="D110" s="24">
        <v>0</v>
      </c>
      <c r="E110" s="15">
        <f t="shared" si="5"/>
        <v>0</v>
      </c>
      <c r="F110" s="16">
        <v>0</v>
      </c>
    </row>
    <row r="111" spans="1:6" ht="25.5">
      <c r="A111" s="20" t="s">
        <v>169</v>
      </c>
      <c r="B111" s="23" t="s">
        <v>170</v>
      </c>
      <c r="C111" s="24">
        <v>0</v>
      </c>
      <c r="D111" s="24">
        <v>0</v>
      </c>
      <c r="E111" s="15">
        <f t="shared" si="5"/>
        <v>0</v>
      </c>
      <c r="F111" s="16">
        <v>0</v>
      </c>
    </row>
    <row r="112" spans="1:6" ht="12.75">
      <c r="A112" s="17" t="s">
        <v>171</v>
      </c>
      <c r="B112" s="23" t="s">
        <v>172</v>
      </c>
      <c r="C112" s="24">
        <v>75081633.41</v>
      </c>
      <c r="D112" s="24">
        <v>3155160.76</v>
      </c>
      <c r="E112" s="15">
        <f t="shared" si="5"/>
        <v>-71926472.64999999</v>
      </c>
      <c r="F112" s="16">
        <f t="shared" si="6"/>
        <v>0.04202307031295578</v>
      </c>
    </row>
    <row r="113" spans="1:6" ht="12.75">
      <c r="A113" s="17" t="s">
        <v>173</v>
      </c>
      <c r="B113" s="23" t="s">
        <v>174</v>
      </c>
      <c r="C113" s="24">
        <f>C114+C116+C118+C120+C123+C122</f>
        <v>454927400</v>
      </c>
      <c r="D113" s="24">
        <f>D114+D116+D118+D120+D123+D122</f>
        <v>77779613.71000001</v>
      </c>
      <c r="E113" s="15">
        <f aca="true" t="shared" si="7" ref="E113:E129">D113-C113</f>
        <v>-377147786.28999996</v>
      </c>
      <c r="F113" s="16">
        <f aca="true" t="shared" si="8" ref="F113:F130">D113/C113</f>
        <v>0.170971486241541</v>
      </c>
    </row>
    <row r="114" spans="1:6" ht="25.5">
      <c r="A114" s="17" t="s">
        <v>175</v>
      </c>
      <c r="B114" s="23" t="s">
        <v>176</v>
      </c>
      <c r="C114" s="24">
        <f>C115</f>
        <v>28633100</v>
      </c>
      <c r="D114" s="24">
        <f>D115</f>
        <v>3731169.96</v>
      </c>
      <c r="E114" s="15">
        <f t="shared" si="7"/>
        <v>-24901930.04</v>
      </c>
      <c r="F114" s="16">
        <f t="shared" si="8"/>
        <v>0.13030967516615385</v>
      </c>
    </row>
    <row r="115" spans="1:6" ht="25.5">
      <c r="A115" s="17" t="s">
        <v>177</v>
      </c>
      <c r="B115" s="23" t="s">
        <v>178</v>
      </c>
      <c r="C115" s="24">
        <v>28633100</v>
      </c>
      <c r="D115" s="24">
        <v>3731169.96</v>
      </c>
      <c r="E115" s="15">
        <f t="shared" si="7"/>
        <v>-24901930.04</v>
      </c>
      <c r="F115" s="16">
        <f t="shared" si="8"/>
        <v>0.13030967516615385</v>
      </c>
    </row>
    <row r="116" spans="1:6" ht="51">
      <c r="A116" s="17" t="s">
        <v>179</v>
      </c>
      <c r="B116" s="23" t="s">
        <v>180</v>
      </c>
      <c r="C116" s="24">
        <f>C117</f>
        <v>1210100</v>
      </c>
      <c r="D116" s="24">
        <f>D117</f>
        <v>0</v>
      </c>
      <c r="E116" s="15">
        <f t="shared" si="7"/>
        <v>-1210100</v>
      </c>
      <c r="F116" s="16">
        <f t="shared" si="8"/>
        <v>0</v>
      </c>
    </row>
    <row r="117" spans="1:6" ht="51">
      <c r="A117" s="17" t="s">
        <v>181</v>
      </c>
      <c r="B117" s="23" t="s">
        <v>182</v>
      </c>
      <c r="C117" s="24">
        <v>1210100</v>
      </c>
      <c r="D117" s="24">
        <v>0</v>
      </c>
      <c r="E117" s="15">
        <f t="shared" si="7"/>
        <v>-1210100</v>
      </c>
      <c r="F117" s="16">
        <f t="shared" si="8"/>
        <v>0</v>
      </c>
    </row>
    <row r="118" spans="1:6" ht="25.5">
      <c r="A118" s="17" t="s">
        <v>183</v>
      </c>
      <c r="B118" s="23" t="s">
        <v>184</v>
      </c>
      <c r="C118" s="24">
        <f>C119</f>
        <v>2332300</v>
      </c>
      <c r="D118" s="24">
        <f>D119</f>
        <v>675282.3</v>
      </c>
      <c r="E118" s="15">
        <f t="shared" si="7"/>
        <v>-1657017.7</v>
      </c>
      <c r="F118" s="16">
        <f t="shared" si="8"/>
        <v>0.2895349226085838</v>
      </c>
    </row>
    <row r="119" spans="1:6" ht="38.25">
      <c r="A119" s="17" t="s">
        <v>185</v>
      </c>
      <c r="B119" s="23" t="s">
        <v>186</v>
      </c>
      <c r="C119" s="24">
        <v>2332300</v>
      </c>
      <c r="D119" s="24">
        <v>675282.3</v>
      </c>
      <c r="E119" s="15">
        <f t="shared" si="7"/>
        <v>-1657017.7</v>
      </c>
      <c r="F119" s="16">
        <f t="shared" si="8"/>
        <v>0.2895349226085838</v>
      </c>
    </row>
    <row r="120" spans="1:17" ht="38.25">
      <c r="A120" s="17" t="s">
        <v>187</v>
      </c>
      <c r="B120" s="23" t="s">
        <v>188</v>
      </c>
      <c r="C120" s="24">
        <f>C121</f>
        <v>29100</v>
      </c>
      <c r="D120" s="24">
        <f>D121</f>
        <v>0</v>
      </c>
      <c r="E120" s="15">
        <f t="shared" si="7"/>
        <v>-29100</v>
      </c>
      <c r="F120" s="16">
        <f t="shared" si="8"/>
        <v>0</v>
      </c>
      <c r="Q120" t="s">
        <v>221</v>
      </c>
    </row>
    <row r="121" spans="1:6" ht="51">
      <c r="A121" s="17" t="s">
        <v>189</v>
      </c>
      <c r="B121" s="23" t="s">
        <v>190</v>
      </c>
      <c r="C121" s="24">
        <v>29100</v>
      </c>
      <c r="D121" s="24">
        <v>0</v>
      </c>
      <c r="E121" s="15">
        <f t="shared" si="7"/>
        <v>-29100</v>
      </c>
      <c r="F121" s="16">
        <f t="shared" si="8"/>
        <v>0</v>
      </c>
    </row>
    <row r="122" spans="1:6" ht="25.5">
      <c r="A122" s="17" t="s">
        <v>228</v>
      </c>
      <c r="B122" s="23" t="s">
        <v>227</v>
      </c>
      <c r="C122" s="24">
        <v>2041800</v>
      </c>
      <c r="D122" s="24">
        <v>374975.42</v>
      </c>
      <c r="E122" s="15">
        <f t="shared" si="7"/>
        <v>-1666824.58</v>
      </c>
      <c r="F122" s="16">
        <f t="shared" si="8"/>
        <v>0.18364943677147613</v>
      </c>
    </row>
    <row r="123" spans="1:6" ht="12.75">
      <c r="A123" s="17" t="s">
        <v>191</v>
      </c>
      <c r="B123" s="23" t="s">
        <v>192</v>
      </c>
      <c r="C123" s="24">
        <f>C124</f>
        <v>420681000</v>
      </c>
      <c r="D123" s="24">
        <f>D124</f>
        <v>72998186.03</v>
      </c>
      <c r="E123" s="15">
        <f t="shared" si="7"/>
        <v>-347682813.97</v>
      </c>
      <c r="F123" s="16">
        <f t="shared" si="8"/>
        <v>0.17352384830786274</v>
      </c>
    </row>
    <row r="124" spans="1:6" ht="12.75">
      <c r="A124" s="17" t="s">
        <v>193</v>
      </c>
      <c r="B124" s="23" t="s">
        <v>194</v>
      </c>
      <c r="C124" s="24">
        <v>420681000</v>
      </c>
      <c r="D124" s="24">
        <v>72998186.03</v>
      </c>
      <c r="E124" s="15">
        <f t="shared" si="7"/>
        <v>-347682813.97</v>
      </c>
      <c r="F124" s="16">
        <f t="shared" si="8"/>
        <v>0.17352384830786274</v>
      </c>
    </row>
    <row r="125" spans="1:6" ht="12.75">
      <c r="A125" s="17" t="s">
        <v>195</v>
      </c>
      <c r="B125" s="23" t="s">
        <v>196</v>
      </c>
      <c r="C125" s="24">
        <f>C126+C127</f>
        <v>34905650</v>
      </c>
      <c r="D125" s="24">
        <f>D126+D127</f>
        <v>4868998.41</v>
      </c>
      <c r="E125" s="15">
        <f t="shared" si="7"/>
        <v>-30036651.59</v>
      </c>
      <c r="F125" s="16">
        <f t="shared" si="8"/>
        <v>0.13949026618899807</v>
      </c>
    </row>
    <row r="126" spans="1:6" ht="51">
      <c r="A126" s="17" t="s">
        <v>230</v>
      </c>
      <c r="B126" s="23" t="s">
        <v>229</v>
      </c>
      <c r="C126" s="24">
        <v>22293200</v>
      </c>
      <c r="D126" s="24">
        <v>4868998.41</v>
      </c>
      <c r="E126" s="15">
        <f t="shared" si="7"/>
        <v>-17424201.59</v>
      </c>
      <c r="F126" s="16">
        <f t="shared" si="8"/>
        <v>0.2184073354206664</v>
      </c>
    </row>
    <row r="127" spans="1:6" ht="25.5">
      <c r="A127" s="17" t="s">
        <v>197</v>
      </c>
      <c r="B127" s="23" t="s">
        <v>198</v>
      </c>
      <c r="C127" s="24">
        <v>12612450</v>
      </c>
      <c r="D127" s="24">
        <v>0</v>
      </c>
      <c r="E127" s="15">
        <f t="shared" si="7"/>
        <v>-12612450</v>
      </c>
      <c r="F127" s="16">
        <f t="shared" si="8"/>
        <v>0</v>
      </c>
    </row>
    <row r="128" spans="1:6" ht="12.75">
      <c r="A128" s="27" t="s">
        <v>199</v>
      </c>
      <c r="B128" s="34" t="s">
        <v>200</v>
      </c>
      <c r="C128" s="29">
        <f>C129</f>
        <v>1000000</v>
      </c>
      <c r="D128" s="29">
        <f>D129</f>
        <v>5034</v>
      </c>
      <c r="E128" s="30">
        <f t="shared" si="7"/>
        <v>-994966</v>
      </c>
      <c r="F128" s="31">
        <f t="shared" si="8"/>
        <v>0.005034</v>
      </c>
    </row>
    <row r="129" spans="1:6" ht="19.5" customHeight="1">
      <c r="A129" s="17" t="s">
        <v>201</v>
      </c>
      <c r="B129" s="19" t="s">
        <v>202</v>
      </c>
      <c r="C129" s="14">
        <f>C130</f>
        <v>1000000</v>
      </c>
      <c r="D129" s="14">
        <f>D130</f>
        <v>5034</v>
      </c>
      <c r="E129" s="15">
        <f t="shared" si="7"/>
        <v>-994966</v>
      </c>
      <c r="F129" s="16">
        <f t="shared" si="8"/>
        <v>0.005034</v>
      </c>
    </row>
    <row r="130" spans="1:6" ht="18" customHeight="1">
      <c r="A130" s="17" t="s">
        <v>201</v>
      </c>
      <c r="B130" s="19" t="s">
        <v>203</v>
      </c>
      <c r="C130" s="14">
        <v>1000000</v>
      </c>
      <c r="D130" s="14">
        <v>5034</v>
      </c>
      <c r="E130" s="15">
        <f aca="true" t="shared" si="9" ref="E130:E137">D130-C130</f>
        <v>-994966</v>
      </c>
      <c r="F130" s="16">
        <f t="shared" si="8"/>
        <v>0.005034</v>
      </c>
    </row>
    <row r="131" spans="1:6" ht="71.25" customHeight="1" hidden="1">
      <c r="A131" s="17" t="s">
        <v>204</v>
      </c>
      <c r="B131" s="19" t="s">
        <v>205</v>
      </c>
      <c r="C131" s="14">
        <v>0</v>
      </c>
      <c r="D131" s="14">
        <v>0</v>
      </c>
      <c r="E131" s="15">
        <f t="shared" si="9"/>
        <v>0</v>
      </c>
      <c r="F131" s="16">
        <v>0</v>
      </c>
    </row>
    <row r="132" spans="1:6" ht="51" hidden="1">
      <c r="A132" s="17" t="s">
        <v>206</v>
      </c>
      <c r="B132" s="19" t="s">
        <v>207</v>
      </c>
      <c r="C132" s="14">
        <v>0</v>
      </c>
      <c r="D132" s="14">
        <v>0</v>
      </c>
      <c r="E132" s="15">
        <f t="shared" si="9"/>
        <v>0</v>
      </c>
      <c r="F132" s="16">
        <v>0</v>
      </c>
    </row>
    <row r="133" spans="1:6" ht="51" hidden="1">
      <c r="A133" s="17" t="s">
        <v>208</v>
      </c>
      <c r="B133" s="19" t="s">
        <v>209</v>
      </c>
      <c r="C133" s="14">
        <v>0</v>
      </c>
      <c r="D133" s="14">
        <v>0</v>
      </c>
      <c r="E133" s="15">
        <f t="shared" si="9"/>
        <v>0</v>
      </c>
      <c r="F133" s="16">
        <v>0</v>
      </c>
    </row>
    <row r="134" spans="1:6" ht="38.25" hidden="1">
      <c r="A134" s="17" t="s">
        <v>210</v>
      </c>
      <c r="B134" s="19" t="s">
        <v>211</v>
      </c>
      <c r="C134" s="14">
        <v>0</v>
      </c>
      <c r="D134" s="14">
        <v>0</v>
      </c>
      <c r="E134" s="15">
        <f t="shared" si="9"/>
        <v>0</v>
      </c>
      <c r="F134" s="16">
        <v>0</v>
      </c>
    </row>
    <row r="135" spans="1:6" ht="38.25" hidden="1">
      <c r="A135" s="17" t="s">
        <v>212</v>
      </c>
      <c r="B135" s="19" t="s">
        <v>213</v>
      </c>
      <c r="C135" s="14">
        <v>0</v>
      </c>
      <c r="D135" s="14">
        <f>D136</f>
        <v>0</v>
      </c>
      <c r="E135" s="15">
        <f t="shared" si="9"/>
        <v>0</v>
      </c>
      <c r="F135" s="16">
        <v>0</v>
      </c>
    </row>
    <row r="136" spans="1:6" ht="38.25" hidden="1">
      <c r="A136" s="17" t="s">
        <v>214</v>
      </c>
      <c r="B136" s="19" t="s">
        <v>215</v>
      </c>
      <c r="C136" s="14">
        <v>0</v>
      </c>
      <c r="D136" s="14">
        <f>D137</f>
        <v>0</v>
      </c>
      <c r="E136" s="15">
        <f t="shared" si="9"/>
        <v>0</v>
      </c>
      <c r="F136" s="16">
        <v>0</v>
      </c>
    </row>
    <row r="137" spans="1:6" ht="38.25" hidden="1">
      <c r="A137" s="17" t="s">
        <v>216</v>
      </c>
      <c r="B137" s="19" t="s">
        <v>217</v>
      </c>
      <c r="C137" s="14">
        <v>0</v>
      </c>
      <c r="D137" s="14">
        <v>0</v>
      </c>
      <c r="E137" s="15">
        <f t="shared" si="9"/>
        <v>0</v>
      </c>
      <c r="F137" s="16">
        <v>0</v>
      </c>
    </row>
    <row r="138" ht="12.75">
      <c r="A138" s="22" t="s">
        <v>218</v>
      </c>
    </row>
  </sheetData>
  <sheetProtection selectLockedCells="1" selectUnlockedCells="1"/>
  <mergeCells count="7">
    <mergeCell ref="A6:F6"/>
    <mergeCell ref="A8:A9"/>
    <mergeCell ref="B8:B9"/>
    <mergeCell ref="C8:C9"/>
    <mergeCell ref="D8:D9"/>
    <mergeCell ref="E8:E9"/>
    <mergeCell ref="F8:F9"/>
  </mergeCells>
  <printOptions/>
  <pageMargins left="0.7874015748031497" right="0.7086614173228347" top="0.3937007874015748" bottom="0.3937007874015748" header="0.5118110236220472" footer="0.5118110236220472"/>
  <pageSetup fitToHeight="0" horizontalDpi="600" verticalDpi="600" orientation="portrait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Ярополова Евгения Юрьевна</cp:lastModifiedBy>
  <cp:lastPrinted>2021-05-25T09:46:07Z</cp:lastPrinted>
  <dcterms:modified xsi:type="dcterms:W3CDTF">2022-08-30T06:36:11Z</dcterms:modified>
  <cp:category/>
  <cp:version/>
  <cp:contentType/>
  <cp:contentStatus/>
</cp:coreProperties>
</file>