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Доходы бюджета" sheetId="1" r:id="rId1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бюджета'!$A$9:$D$151</definedName>
    <definedName name="_xlnm.Print_Titles" localSheetId="0">'Доходы бюджета'!$11:$13</definedName>
  </definedNames>
  <calcPr fullCalcOnLoad="1"/>
</workbook>
</file>

<file path=xl/sharedStrings.xml><?xml version="1.0" encoding="utf-8"?>
<sst xmlns="http://schemas.openxmlformats.org/spreadsheetml/2006/main" count="362" uniqueCount="314">
  <si>
    <t>Наименование 
показателя</t>
  </si>
  <si>
    <t>Код дохода по бюджетной классификации</t>
  </si>
  <si>
    <t>Исполнено</t>
  </si>
  <si>
    <t>1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</si>
  <si>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</si>
  <si>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</si>
  <si>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</si>
  <si>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</si>
  <si>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</si>
  <si>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</si>
  <si>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</si>
  <si>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</si>
  <si>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</si>
  <si>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</si>
  <si>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</si>
  <si>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</si>
  <si>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</si>
  <si>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</si>
  <si>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</si>
  <si>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</si>
  <si>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</si>
  <si>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</si>
  <si>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</si>
  <si>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</si>
  <si>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</si>
  <si>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</si>
  <si>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</si>
  <si>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</si>
  <si>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</si>
  <si>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</si>
  <si>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</si>
  <si>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</si>
  <si>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</si>
  <si>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</si>
  <si>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</si>
  <si>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</si>
  <si>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</si>
  <si>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</si>
  <si>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</si>
  <si>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</si>
  <si>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</si>
  <si>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</si>
  <si>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</si>
  <si>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</si>
  <si>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</si>
  <si>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</si>
  <si>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</si>
  <si>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</si>
  <si>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</si>
  <si>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</si>
  <si>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</si>
  <si>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</si>
  <si>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</si>
  <si>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</si>
  <si>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</si>
  <si>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</si>
  <si>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</si>
  <si>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</si>
  <si>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</si>
  <si>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</si>
  <si>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</si>
  <si>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</si>
  <si>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</si>
  <si>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</si>
  <si>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</si>
  <si>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</si>
  <si>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</si>
  <si>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</si>
  <si>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</si>
  <si>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</si>
  <si>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</si>
  <si>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</si>
  <si>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</si>
  <si>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</si>
  <si>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</si>
  <si>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</si>
  <si>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</si>
  <si>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</si>
  <si>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</si>
  <si>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</si>
  <si>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</si>
  <si>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</si>
  <si>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</si>
  <si>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</si>
  <si>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</si>
  <si>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</si>
  <si>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</si>
  <si>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</si>
  <si>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</si>
  <si>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</si>
  <si>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</si>
  <si>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</si>
  <si>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</si>
  <si>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</si>
  <si>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</si>
  <si>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</si>
  <si>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</si>
  <si>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</si>
  <si>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</si>
  <si>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</si>
  <si>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</si>
  <si>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</si>
  <si>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</si>
  <si>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</si>
  <si>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</si>
  <si>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</si>
  <si>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</si>
  <si>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</si>
  <si>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</si>
  <si>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</si>
  <si>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</si>
  <si>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</si>
  <si>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</si>
  <si>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</si>
  <si>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</si>
  <si>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</si>
  <si>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</si>
  <si>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</si>
  <si>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</si>
  <si>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</si>
  <si>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</si>
  <si>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</si>
  <si>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</si>
  <si>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</si>
  <si>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</si>
  <si>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</si>
  <si>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</si>
  <si>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</si>
  <si>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</si>
  <si>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</si>
  <si>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</si>
  <si>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</si>
  <si>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</si>
  <si>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</si>
  <si>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</si>
  <si>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</si>
  <si>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</si>
  <si>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</si>
  <si>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</si>
  <si>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</si>
  <si>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</si>
  <si>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</si>
  <si>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</si>
  <si>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</si>
  <si>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</si>
  <si>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</si>
  <si>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</si>
  <si>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</si>
  <si>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</si>
  <si>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</si>
  <si>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</si>
  <si>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</si>
  <si>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</si>
  <si>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</si>
  <si>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</si>
  <si>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Уточненный план</t>
  </si>
  <si>
    <t xml:space="preserve">Отклонение фактических показателей от плановых </t>
  </si>
  <si>
    <t>Доходы бюджета - ИТОГО, 
в том числе:</t>
  </si>
  <si>
    <t>% исполнения</t>
  </si>
  <si>
    <t>Приложение № 2</t>
  </si>
  <si>
    <t>Прионежского муниципального района</t>
  </si>
  <si>
    <t xml:space="preserve">"Об утверждении отчета об исполнении бюджета 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</si>
  <si>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</si>
  <si>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</si>
  <si>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00020705000050000150</t>
  </si>
  <si>
    <t>00020705030050000150</t>
  </si>
  <si>
    <t>00020249999000000150</t>
  </si>
  <si>
    <t>00020249999050000150</t>
  </si>
  <si>
    <t>00020240000000000150</t>
  </si>
  <si>
    <t>00020239999000000150</t>
  </si>
  <si>
    <t>00020239999050000150</t>
  </si>
  <si>
    <t>00020235120000000150</t>
  </si>
  <si>
    <t>00020235120050000150</t>
  </si>
  <si>
    <t>00020235118050000150</t>
  </si>
  <si>
    <t>00020235118000000150</t>
  </si>
  <si>
    <t>00020235082050000150</t>
  </si>
  <si>
    <t>00020235082000000150</t>
  </si>
  <si>
    <t>00020230024050000150</t>
  </si>
  <si>
    <t>00020230024000000150</t>
  </si>
  <si>
    <t>00020230000000000150</t>
  </si>
  <si>
    <t>00020229999050000150</t>
  </si>
  <si>
    <t>00020229999000000150</t>
  </si>
  <si>
    <t xml:space="preserve">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</si>
  <si>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</si>
  <si>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</si>
  <si>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</si>
  <si>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</si>
  <si>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</si>
  <si>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</si>
  <si>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</si>
  <si>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</si>
  <si>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</si>
  <si>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</si>
  <si>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00010300000000000000</t>
  </si>
  <si>
    <t>00010302000010000110</t>
  </si>
  <si>
    <t>00011301075050000130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</si>
  <si>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</si>
  <si>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00011302065050000130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</si>
  <si>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</si>
  <si>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</si>
  <si>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</si>
  <si>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</si>
  <si>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</si>
  <si>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</si>
  <si>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</si>
  <si>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</si>
  <si>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</si>
  <si>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</si>
  <si>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</si>
  <si>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00011601074010000140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</si>
  <si>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</si>
  <si>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</si>
  <si>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</si>
  <si>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00011601083010000140</t>
  </si>
  <si>
    <t>00011601084010000140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</si>
  <si>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</si>
  <si>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</si>
  <si>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</si>
  <si>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</si>
  <si>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</si>
  <si>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</si>
  <si>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</si>
  <si>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</si>
  <si>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00011601157010000140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</si>
  <si>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</si>
  <si>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</si>
  <si>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</si>
  <si>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</si>
  <si>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</si>
  <si>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</si>
  <si>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</si>
  <si>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</si>
  <si>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</si>
  <si>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</si>
  <si>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</si>
  <si>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</si>
  <si>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</si>
  <si>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</si>
  <si>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</si>
  <si>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</si>
  <si>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</si>
  <si>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</si>
  <si>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</si>
  <si>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</si>
  <si>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</si>
  <si>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</si>
  <si>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00020220299050000150</t>
  </si>
  <si>
    <t>00020220302050000150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</si>
  <si>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</si>
  <si>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</si>
  <si>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00020245303050000150</t>
  </si>
  <si>
    <t>Прионежского муниципального района за 2021 год"</t>
  </si>
  <si>
    <t>Исполнение доходной части бюджета Прионежского муниципального района за 2021 год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</si>
  <si>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</si>
  <si>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</si>
  <si>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00010503020010000110</t>
  </si>
  <si>
    <t>Единый сельскохозяйственный налог ( за налоговые периоды, истекшие до 1 января 2011 года)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</si>
  <si>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</si>
  <si>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</si>
  <si>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00011109080000000120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</si>
  <si>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</si>
  <si>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</si>
  <si>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</si>
  <si>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00011601173010000140</t>
  </si>
  <si>
    <t>00011602020020000140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</si>
  <si>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</si>
  <si>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</si>
  <si>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</si>
  <si>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</si>
  <si>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</si>
  <si>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</si>
  <si>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</si>
  <si>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</si>
  <si>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</si>
  <si>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</si>
  <si>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</si>
  <si>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</si>
  <si>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</si>
  <si>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на обеспечение комплексного развития сельских территорий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</si>
  <si>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</si>
  <si>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</si>
  <si>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</si>
  <si>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</si>
  <si>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</si>
  <si>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</si>
  <si>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00020220077000000150</t>
  </si>
  <si>
    <t>00020210000000000150</t>
  </si>
  <si>
    <t>00020215001000000150</t>
  </si>
  <si>
    <t>00020215001050000150</t>
  </si>
  <si>
    <t>00020215002000000150</t>
  </si>
  <si>
    <t>00020215002050000150</t>
  </si>
  <si>
    <t>00020220000000000150</t>
  </si>
  <si>
    <t>00020220077050000150</t>
  </si>
  <si>
    <t>00020220299000000150</t>
  </si>
  <si>
    <t>00020220302000000150</t>
  </si>
  <si>
    <t>00020225097000000150</t>
  </si>
  <si>
    <t>00020225097050000150</t>
  </si>
  <si>
    <t>00020225304000000150</t>
  </si>
  <si>
    <t>00020225497050000150</t>
  </si>
  <si>
    <t>00020225497000000150</t>
  </si>
  <si>
    <t>00020225519000000150</t>
  </si>
  <si>
    <t>00020225519050000150</t>
  </si>
  <si>
    <t>00020225576000000150</t>
  </si>
  <si>
    <t>00020235469000000150</t>
  </si>
  <si>
    <t>00020235469050000150</t>
  </si>
  <si>
    <t>00020236900000000150</t>
  </si>
  <si>
    <t>00020236900050000150</t>
  </si>
  <si>
    <t>00020245303000000150</t>
  </si>
  <si>
    <t>00020700000000000150</t>
  </si>
  <si>
    <t>00021900000000000150</t>
  </si>
  <si>
    <t>00021900000050000150</t>
  </si>
  <si>
    <t>00021960010050000150</t>
  </si>
  <si>
    <t>к Решению LI (51) сессии Совета</t>
  </si>
  <si>
    <t>от "12" мая 2022 года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</si>
</sst>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left" wrapText="1"/>
    </xf>
    <xf numFmtId="174" fontId="3" fillId="0" borderId="10" xfId="0" applyNumberFormat="1" applyFont="1" applyBorder="1" applyAlignment="1">
      <alignment horizontal="right" wrapText="1"/>
    </xf>
    <xf numFmtId="172" fontId="6" fillId="0" borderId="0" xfId="0" applyNumberFormat="1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72" fontId="6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wrapText="1"/>
    </xf>
    <xf numFmtId="17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2" fontId="3" fillId="33" borderId="10" xfId="0" applyNumberFormat="1" applyFont="1" applyFill="1" applyBorder="1" applyAlignment="1">
      <alignment horizontal="left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left" wrapText="1"/>
    </xf>
    <xf numFmtId="172" fontId="8" fillId="0" borderId="10" xfId="0" applyNumberFormat="1" applyFont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left" wrapText="1"/>
    </xf>
    <xf numFmtId="172" fontId="3" fillId="0" borderId="13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wrapText="1"/>
    </xf>
    <xf numFmtId="4" fontId="9" fillId="0" borderId="14" xfId="0" applyNumberFormat="1" applyFont="1" applyBorder="1" applyAlignment="1">
      <alignment/>
    </xf>
    <xf numFmtId="172" fontId="3" fillId="33" borderId="1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172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172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3.7109375" style="0" customWidth="1"/>
    <col min="2" max="2" width="21.421875" style="0" customWidth="1"/>
    <col min="3" max="3" width="15.57421875" style="0" customWidth="1"/>
    <col min="4" max="4" width="14.57421875" style="0" customWidth="1"/>
    <col min="5" max="5" width="13.140625" style="0" customWidth="1"/>
    <col min="6" max="6" width="10.7109375" style="0" customWidth="1"/>
    <col min="8" max="8" width="12.7109375" style="0" bestFit="1" customWidth="1"/>
  </cols>
  <sheetData>
    <row r="1" spans="3:6" ht="17.25" customHeight="1">
      <c r="C1" s="42" t="s">
        <v>159</v>
      </c>
      <c r="D1" s="42"/>
      <c r="E1" s="42"/>
      <c r="F1" s="42"/>
    </row>
    <row r="2" spans="1:6" ht="17.25" customHeight="1">
      <c r="A2" s="13"/>
      <c r="C2" s="44" t="s">
        <v>312</v>
      </c>
      <c r="D2" s="44"/>
      <c r="E2" s="44"/>
      <c r="F2" s="44"/>
    </row>
    <row r="3" spans="1:6" ht="17.25" customHeight="1">
      <c r="A3" s="14"/>
      <c r="B3" s="11"/>
      <c r="C3" s="45" t="s">
        <v>160</v>
      </c>
      <c r="D3" s="45"/>
      <c r="E3" s="45"/>
      <c r="F3" s="45"/>
    </row>
    <row r="4" spans="1:6" ht="17.25" customHeight="1">
      <c r="A4" s="13"/>
      <c r="C4" s="45" t="s">
        <v>313</v>
      </c>
      <c r="D4" s="45"/>
      <c r="E4" s="45"/>
      <c r="F4" s="45"/>
    </row>
    <row r="5" spans="1:6" ht="17.25" customHeight="1">
      <c r="A5" s="13"/>
      <c r="C5" s="45" t="s">
        <v>161</v>
      </c>
      <c r="D5" s="45"/>
      <c r="E5" s="45"/>
      <c r="F5" s="45"/>
    </row>
    <row r="6" spans="1:6" ht="17.25" customHeight="1">
      <c r="A6" s="13"/>
      <c r="C6" s="45" t="s">
        <v>251</v>
      </c>
      <c r="D6" s="45"/>
      <c r="E6" s="45"/>
      <c r="F6" s="45"/>
    </row>
    <row r="7" spans="1:6" ht="19.5" customHeight="1">
      <c r="A7" s="10"/>
      <c r="B7" s="11"/>
      <c r="C7" s="11"/>
      <c r="D7" s="11"/>
      <c r="E7" s="11"/>
      <c r="F7" s="11"/>
    </row>
    <row r="8" spans="1:6" ht="21" customHeight="1">
      <c r="A8" s="34" t="s">
        <v>252</v>
      </c>
      <c r="B8" s="35"/>
      <c r="C8" s="35"/>
      <c r="D8" s="35"/>
      <c r="E8" s="35"/>
      <c r="F8" s="35"/>
    </row>
    <row r="9" spans="1:4" ht="12.75">
      <c r="A9" s="36"/>
      <c r="B9" s="37"/>
      <c r="C9" s="37"/>
      <c r="D9" s="37"/>
    </row>
    <row r="10" spans="1:6" ht="12.75">
      <c r="A10" s="1"/>
      <c r="B10" s="1"/>
      <c r="C10" s="1"/>
      <c r="D10" s="1"/>
      <c r="E10" s="1"/>
      <c r="F10" s="1"/>
    </row>
    <row r="11" spans="1:6" ht="13.5" customHeight="1">
      <c r="A11" s="38" t="s">
        <v>0</v>
      </c>
      <c r="B11" s="40" t="s">
        <v>1</v>
      </c>
      <c r="C11" s="43" t="s">
        <v>155</v>
      </c>
      <c r="D11" s="43" t="s">
        <v>2</v>
      </c>
      <c r="E11" s="33" t="s">
        <v>156</v>
      </c>
      <c r="F11" s="33" t="s">
        <v>158</v>
      </c>
    </row>
    <row r="12" spans="1:6" ht="35.25" customHeight="1">
      <c r="A12" s="39"/>
      <c r="B12" s="41"/>
      <c r="C12" s="43"/>
      <c r="D12" s="43"/>
      <c r="E12" s="33"/>
      <c r="F12" s="33"/>
    </row>
    <row r="13" spans="1:6" ht="12.75">
      <c r="A13" s="2" t="s">
        <v>3</v>
      </c>
      <c r="B13" s="3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25.5">
      <c r="A14" s="5" t="s">
        <v>157</v>
      </c>
      <c r="B14" s="6" t="s">
        <v>4</v>
      </c>
      <c r="C14" s="20">
        <f>C15+C113</f>
        <v>1073504674.88</v>
      </c>
      <c r="D14" s="21">
        <f>D15+D113</f>
        <v>1064314389.9200001</v>
      </c>
      <c r="E14" s="20">
        <f>D14-C14</f>
        <v>-9190284.959999919</v>
      </c>
      <c r="F14" s="22">
        <f>D14/C14</f>
        <v>0.991438989344851</v>
      </c>
    </row>
    <row r="15" spans="1:8" ht="12.75">
      <c r="A15" s="23" t="s">
        <v>5</v>
      </c>
      <c r="B15" s="24" t="s">
        <v>6</v>
      </c>
      <c r="C15" s="20">
        <f>C16+C23+C29+C38+C42+C48+C61+C68+C77+C85+C108</f>
        <v>341437785.08000004</v>
      </c>
      <c r="D15" s="20">
        <f>D16+D23+D29+D38+D42+D48+D61+D68+D77+D85+D108</f>
        <v>365971933.68</v>
      </c>
      <c r="E15" s="20">
        <f aca="true" t="shared" si="0" ref="E15:E91">D15-C15</f>
        <v>24534148.599999964</v>
      </c>
      <c r="F15" s="9">
        <f aca="true" t="shared" si="1" ref="F15:F87">D15/C15</f>
        <v>1.0718553999354568</v>
      </c>
      <c r="H15" s="12"/>
    </row>
    <row r="16" spans="1:6" ht="12.75">
      <c r="A16" s="8" t="s">
        <v>7</v>
      </c>
      <c r="B16" s="6" t="s">
        <v>8</v>
      </c>
      <c r="C16" s="7">
        <f>C17</f>
        <v>261738570</v>
      </c>
      <c r="D16" s="7">
        <f>D17</f>
        <v>285938546.77000004</v>
      </c>
      <c r="E16" s="7">
        <f t="shared" si="0"/>
        <v>24199976.77000004</v>
      </c>
      <c r="F16" s="9">
        <f t="shared" si="1"/>
        <v>1.0924585809802507</v>
      </c>
    </row>
    <row r="17" spans="1:6" ht="12.75">
      <c r="A17" s="8" t="s">
        <v>9</v>
      </c>
      <c r="B17" s="6" t="s">
        <v>10</v>
      </c>
      <c r="C17" s="15">
        <f>SUM(C18:C22)</f>
        <v>261738570</v>
      </c>
      <c r="D17" s="15">
        <f>SUM(D18:D22)</f>
        <v>285938546.77000004</v>
      </c>
      <c r="E17" s="15">
        <f>SUM(E18:E22)</f>
        <v>24199976.76999998</v>
      </c>
      <c r="F17" s="9">
        <f t="shared" si="1"/>
        <v>1.0924585809802507</v>
      </c>
    </row>
    <row r="18" spans="1:10" ht="70.5" customHeight="1">
      <c r="A18" s="19" t="s">
        <v>11</v>
      </c>
      <c r="B18" s="16" t="s">
        <v>12</v>
      </c>
      <c r="C18" s="7">
        <v>261738570</v>
      </c>
      <c r="D18" s="15">
        <v>270815272.02</v>
      </c>
      <c r="E18" s="7">
        <f t="shared" si="0"/>
        <v>9076702.01999998</v>
      </c>
      <c r="F18" s="9">
        <f t="shared" si="1"/>
        <v>1.0346785038979924</v>
      </c>
      <c r="J18" s="18" t="s">
        <v>182</v>
      </c>
    </row>
    <row r="19" spans="1:6" ht="93" customHeight="1">
      <c r="A19" s="19" t="s">
        <v>13</v>
      </c>
      <c r="B19" s="6" t="s">
        <v>14</v>
      </c>
      <c r="C19" s="7">
        <v>0</v>
      </c>
      <c r="D19" s="15">
        <v>2616236.16</v>
      </c>
      <c r="E19" s="7">
        <f t="shared" si="0"/>
        <v>2616236.16</v>
      </c>
      <c r="F19" s="9">
        <v>0</v>
      </c>
    </row>
    <row r="20" spans="1:6" ht="44.25" customHeight="1">
      <c r="A20" s="19" t="s">
        <v>15</v>
      </c>
      <c r="B20" s="6" t="s">
        <v>16</v>
      </c>
      <c r="C20" s="7">
        <v>0</v>
      </c>
      <c r="D20" s="15">
        <v>1942624.05</v>
      </c>
      <c r="E20" s="7">
        <f t="shared" si="0"/>
        <v>1942624.05</v>
      </c>
      <c r="F20" s="9">
        <v>0</v>
      </c>
    </row>
    <row r="21" spans="1:6" ht="79.5" customHeight="1">
      <c r="A21" s="19" t="s">
        <v>17</v>
      </c>
      <c r="B21" s="6" t="s">
        <v>18</v>
      </c>
      <c r="C21" s="7">
        <v>0</v>
      </c>
      <c r="D21" s="15">
        <v>598944.06</v>
      </c>
      <c r="E21" s="7">
        <f t="shared" si="0"/>
        <v>598944.06</v>
      </c>
      <c r="F21" s="9">
        <v>0</v>
      </c>
    </row>
    <row r="22" spans="1:6" ht="105.75" customHeight="1">
      <c r="A22" s="19" t="s">
        <v>254</v>
      </c>
      <c r="B22" s="16" t="s">
        <v>253</v>
      </c>
      <c r="C22" s="7">
        <v>0</v>
      </c>
      <c r="D22" s="15">
        <v>9965470.48</v>
      </c>
      <c r="E22" s="7">
        <f t="shared" si="0"/>
        <v>9965470.48</v>
      </c>
      <c r="F22" s="9">
        <v>0</v>
      </c>
    </row>
    <row r="23" spans="1:10" ht="30.75" customHeight="1">
      <c r="A23" s="19" t="s">
        <v>183</v>
      </c>
      <c r="B23" s="16" t="s">
        <v>193</v>
      </c>
      <c r="C23" s="7">
        <f>C24</f>
        <v>151140</v>
      </c>
      <c r="D23" s="7">
        <f>D24</f>
        <v>165307.59000000003</v>
      </c>
      <c r="E23" s="7">
        <f t="shared" si="0"/>
        <v>14167.590000000026</v>
      </c>
      <c r="F23" s="9">
        <v>0</v>
      </c>
      <c r="J23" s="18" t="s">
        <v>182</v>
      </c>
    </row>
    <row r="24" spans="1:9" ht="23.25" customHeight="1">
      <c r="A24" s="19" t="s">
        <v>184</v>
      </c>
      <c r="B24" s="16" t="s">
        <v>194</v>
      </c>
      <c r="C24" s="7">
        <f>SUM(C25:C28)</f>
        <v>151140</v>
      </c>
      <c r="D24" s="7">
        <f>SUM(D25:D28)</f>
        <v>165307.59000000003</v>
      </c>
      <c r="E24" s="7">
        <f t="shared" si="0"/>
        <v>14167.590000000026</v>
      </c>
      <c r="F24" s="9">
        <v>0</v>
      </c>
      <c r="I24" s="18" t="s">
        <v>182</v>
      </c>
    </row>
    <row r="25" spans="1:6" ht="74.25" customHeight="1">
      <c r="A25" s="19" t="s">
        <v>185</v>
      </c>
      <c r="B25" s="16" t="s">
        <v>189</v>
      </c>
      <c r="C25" s="7">
        <v>70970</v>
      </c>
      <c r="D25" s="15">
        <v>76315.83</v>
      </c>
      <c r="E25" s="7">
        <f>D25-C25</f>
        <v>5345.830000000002</v>
      </c>
      <c r="F25" s="9">
        <f>D25/C25</f>
        <v>1.0753252078342963</v>
      </c>
    </row>
    <row r="26" spans="1:6" ht="79.5" customHeight="1">
      <c r="A26" s="19" t="s">
        <v>186</v>
      </c>
      <c r="B26" s="16" t="s">
        <v>190</v>
      </c>
      <c r="C26" s="7">
        <v>450</v>
      </c>
      <c r="D26" s="15">
        <v>536.71</v>
      </c>
      <c r="E26" s="7">
        <f>D26-C26</f>
        <v>86.71000000000004</v>
      </c>
      <c r="F26" s="9">
        <f>D26/C26</f>
        <v>1.192688888888889</v>
      </c>
    </row>
    <row r="27" spans="1:13" ht="79.5" customHeight="1">
      <c r="A27" s="19" t="s">
        <v>187</v>
      </c>
      <c r="B27" s="16" t="s">
        <v>191</v>
      </c>
      <c r="C27" s="7">
        <v>91580</v>
      </c>
      <c r="D27" s="15">
        <v>101468.86</v>
      </c>
      <c r="E27" s="7">
        <f>D27-C27</f>
        <v>9888.86</v>
      </c>
      <c r="F27" s="9">
        <f>D27/C27</f>
        <v>1.1079805634417996</v>
      </c>
      <c r="M27" s="18" t="s">
        <v>182</v>
      </c>
    </row>
    <row r="28" spans="1:6" ht="79.5" customHeight="1">
      <c r="A28" s="19" t="s">
        <v>188</v>
      </c>
      <c r="B28" s="16" t="s">
        <v>192</v>
      </c>
      <c r="C28" s="7">
        <v>-11860</v>
      </c>
      <c r="D28" s="15">
        <v>-13013.81</v>
      </c>
      <c r="E28" s="7">
        <f>D28-C28</f>
        <v>-1153.8099999999995</v>
      </c>
      <c r="F28" s="9">
        <f>D28/C28</f>
        <v>1.0972858347386172</v>
      </c>
    </row>
    <row r="29" spans="1:6" ht="20.25" customHeight="1">
      <c r="A29" s="19" t="s">
        <v>19</v>
      </c>
      <c r="B29" s="6" t="s">
        <v>20</v>
      </c>
      <c r="C29" s="15">
        <f>C30+C33+C36</f>
        <v>3304890</v>
      </c>
      <c r="D29" s="15">
        <f>D30+D33+D36</f>
        <v>3189094.05</v>
      </c>
      <c r="E29" s="7">
        <f t="shared" si="0"/>
        <v>-115795.95000000019</v>
      </c>
      <c r="F29" s="9">
        <f t="shared" si="1"/>
        <v>0.9649622377749335</v>
      </c>
    </row>
    <row r="30" spans="1:6" ht="27" customHeight="1">
      <c r="A30" s="19" t="s">
        <v>21</v>
      </c>
      <c r="B30" s="6" t="s">
        <v>22</v>
      </c>
      <c r="C30" s="7">
        <f>C31+C32</f>
        <v>1522500</v>
      </c>
      <c r="D30" s="15">
        <f>D31+D32</f>
        <v>1493684.1900000002</v>
      </c>
      <c r="E30" s="7">
        <f t="shared" si="0"/>
        <v>-28815.809999999823</v>
      </c>
      <c r="F30" s="9">
        <f t="shared" si="1"/>
        <v>0.9810733596059115</v>
      </c>
    </row>
    <row r="31" spans="1:6" ht="27" customHeight="1">
      <c r="A31" s="19" t="s">
        <v>21</v>
      </c>
      <c r="B31" s="6" t="s">
        <v>23</v>
      </c>
      <c r="C31" s="7">
        <v>1522500</v>
      </c>
      <c r="D31" s="15">
        <v>1502120.59</v>
      </c>
      <c r="E31" s="7">
        <f t="shared" si="0"/>
        <v>-20379.409999999916</v>
      </c>
      <c r="F31" s="9">
        <f t="shared" si="1"/>
        <v>0.9866145090311987</v>
      </c>
    </row>
    <row r="32" spans="1:11" ht="38.25">
      <c r="A32" s="19" t="s">
        <v>24</v>
      </c>
      <c r="B32" s="6" t="s">
        <v>25</v>
      </c>
      <c r="C32" s="7">
        <v>0</v>
      </c>
      <c r="D32" s="15">
        <v>-8436.4</v>
      </c>
      <c r="E32" s="7">
        <f t="shared" si="0"/>
        <v>-8436.4</v>
      </c>
      <c r="F32" s="9">
        <v>0</v>
      </c>
      <c r="K32" s="18" t="s">
        <v>182</v>
      </c>
    </row>
    <row r="33" spans="1:6" ht="12.75">
      <c r="A33" s="19" t="s">
        <v>26</v>
      </c>
      <c r="B33" s="6" t="s">
        <v>27</v>
      </c>
      <c r="C33" s="7">
        <f>C34+C35</f>
        <v>130710</v>
      </c>
      <c r="D33" s="7">
        <f>D34+D35</f>
        <v>17078.23</v>
      </c>
      <c r="E33" s="7">
        <f>E34+E35</f>
        <v>-113631.77</v>
      </c>
      <c r="F33" s="9">
        <f t="shared" si="1"/>
        <v>0.13065740953255298</v>
      </c>
    </row>
    <row r="34" spans="1:6" ht="12.75">
      <c r="A34" s="19" t="s">
        <v>26</v>
      </c>
      <c r="B34" s="6" t="s">
        <v>28</v>
      </c>
      <c r="C34" s="7">
        <v>130710</v>
      </c>
      <c r="D34" s="15">
        <v>17070.87</v>
      </c>
      <c r="E34" s="7">
        <f t="shared" si="0"/>
        <v>-113639.13</v>
      </c>
      <c r="F34" s="9">
        <f t="shared" si="1"/>
        <v>0.13060110167546476</v>
      </c>
    </row>
    <row r="35" spans="1:6" ht="24.75" customHeight="1">
      <c r="A35" s="19" t="s">
        <v>256</v>
      </c>
      <c r="B35" s="16" t="s">
        <v>255</v>
      </c>
      <c r="C35" s="7">
        <v>0</v>
      </c>
      <c r="D35" s="15">
        <v>7.36</v>
      </c>
      <c r="E35" s="7">
        <f t="shared" si="0"/>
        <v>7.36</v>
      </c>
      <c r="F35" s="9">
        <v>0</v>
      </c>
    </row>
    <row r="36" spans="1:6" ht="25.5">
      <c r="A36" s="19" t="s">
        <v>29</v>
      </c>
      <c r="B36" s="6" t="s">
        <v>30</v>
      </c>
      <c r="C36" s="7">
        <f>C37</f>
        <v>1651680</v>
      </c>
      <c r="D36" s="15">
        <f>D37</f>
        <v>1678331.63</v>
      </c>
      <c r="E36" s="7">
        <f t="shared" si="0"/>
        <v>26651.62999999989</v>
      </c>
      <c r="F36" s="9">
        <f t="shared" si="1"/>
        <v>1.0161360735735736</v>
      </c>
    </row>
    <row r="37" spans="1:6" ht="38.25">
      <c r="A37" s="19" t="s">
        <v>31</v>
      </c>
      <c r="B37" s="6" t="s">
        <v>32</v>
      </c>
      <c r="C37" s="7">
        <v>1651680</v>
      </c>
      <c r="D37" s="15">
        <v>1678331.63</v>
      </c>
      <c r="E37" s="7">
        <f t="shared" si="0"/>
        <v>26651.62999999989</v>
      </c>
      <c r="F37" s="9">
        <f t="shared" si="1"/>
        <v>1.0161360735735736</v>
      </c>
    </row>
    <row r="38" spans="1:6" ht="12.75">
      <c r="A38" s="19" t="s">
        <v>33</v>
      </c>
      <c r="B38" s="6" t="s">
        <v>34</v>
      </c>
      <c r="C38" s="15">
        <f>C39+C41</f>
        <v>2000000</v>
      </c>
      <c r="D38" s="15">
        <f>D39+D41</f>
        <v>949195.26</v>
      </c>
      <c r="E38" s="7">
        <f t="shared" si="0"/>
        <v>-1050804.74</v>
      </c>
      <c r="F38" s="9">
        <f t="shared" si="1"/>
        <v>0.47459763</v>
      </c>
    </row>
    <row r="39" spans="1:6" ht="25.5">
      <c r="A39" s="19" t="s">
        <v>35</v>
      </c>
      <c r="B39" s="6" t="s">
        <v>36</v>
      </c>
      <c r="C39" s="7">
        <f>C40</f>
        <v>2000000</v>
      </c>
      <c r="D39" s="15">
        <f>D40</f>
        <v>843087.86</v>
      </c>
      <c r="E39" s="7">
        <f t="shared" si="0"/>
        <v>-1156912.1400000001</v>
      </c>
      <c r="F39" s="9">
        <f t="shared" si="1"/>
        <v>0.42154393</v>
      </c>
    </row>
    <row r="40" spans="1:6" ht="38.25">
      <c r="A40" s="19" t="s">
        <v>37</v>
      </c>
      <c r="B40" s="6" t="s">
        <v>38</v>
      </c>
      <c r="C40" s="7">
        <v>2000000</v>
      </c>
      <c r="D40" s="15">
        <v>843087.86</v>
      </c>
      <c r="E40" s="7">
        <f t="shared" si="0"/>
        <v>-1156912.1400000001</v>
      </c>
      <c r="F40" s="9">
        <f t="shared" si="1"/>
        <v>0.42154393</v>
      </c>
    </row>
    <row r="41" spans="1:6" ht="24.75" customHeight="1">
      <c r="A41" s="19" t="s">
        <v>258</v>
      </c>
      <c r="B41" s="16" t="s">
        <v>257</v>
      </c>
      <c r="C41" s="7">
        <v>0</v>
      </c>
      <c r="D41" s="15">
        <v>106107.4</v>
      </c>
      <c r="E41" s="7">
        <f t="shared" si="0"/>
        <v>106107.4</v>
      </c>
      <c r="F41" s="9">
        <v>0</v>
      </c>
    </row>
    <row r="42" spans="1:6" ht="29.25" customHeight="1">
      <c r="A42" s="19" t="s">
        <v>39</v>
      </c>
      <c r="B42" s="6" t="s">
        <v>40</v>
      </c>
      <c r="C42" s="15">
        <f>C43</f>
        <v>5740</v>
      </c>
      <c r="D42" s="15">
        <f>D43</f>
        <v>0</v>
      </c>
      <c r="E42" s="7">
        <f t="shared" si="0"/>
        <v>-5740</v>
      </c>
      <c r="F42" s="9">
        <f t="shared" si="1"/>
        <v>0</v>
      </c>
    </row>
    <row r="43" spans="1:6" ht="31.5" customHeight="1">
      <c r="A43" s="19" t="s">
        <v>41</v>
      </c>
      <c r="B43" s="6" t="s">
        <v>42</v>
      </c>
      <c r="C43" s="7">
        <f>C44+C46</f>
        <v>5740</v>
      </c>
      <c r="D43" s="15">
        <f>D44+D46</f>
        <v>0</v>
      </c>
      <c r="E43" s="7">
        <f t="shared" si="0"/>
        <v>-5740</v>
      </c>
      <c r="F43" s="9">
        <f t="shared" si="1"/>
        <v>0</v>
      </c>
    </row>
    <row r="44" spans="1:6" ht="37.5" customHeight="1">
      <c r="A44" s="19" t="s">
        <v>43</v>
      </c>
      <c r="B44" s="6" t="s">
        <v>44</v>
      </c>
      <c r="C44" s="7">
        <f>C45</f>
        <v>1500</v>
      </c>
      <c r="D44" s="15">
        <f>D45</f>
        <v>0</v>
      </c>
      <c r="E44" s="7">
        <f t="shared" si="0"/>
        <v>-1500</v>
      </c>
      <c r="F44" s="9">
        <f t="shared" si="1"/>
        <v>0</v>
      </c>
    </row>
    <row r="45" spans="1:6" ht="51">
      <c r="A45" s="19" t="s">
        <v>45</v>
      </c>
      <c r="B45" s="6" t="s">
        <v>46</v>
      </c>
      <c r="C45" s="7">
        <v>1500</v>
      </c>
      <c r="D45" s="15">
        <v>0</v>
      </c>
      <c r="E45" s="7">
        <f t="shared" si="0"/>
        <v>-1500</v>
      </c>
      <c r="F45" s="9">
        <f t="shared" si="1"/>
        <v>0</v>
      </c>
    </row>
    <row r="46" spans="1:6" ht="12.75">
      <c r="A46" s="19" t="s">
        <v>47</v>
      </c>
      <c r="B46" s="6" t="s">
        <v>48</v>
      </c>
      <c r="C46" s="7">
        <f>C47</f>
        <v>4240</v>
      </c>
      <c r="D46" s="7">
        <f>D47</f>
        <v>0</v>
      </c>
      <c r="E46" s="7">
        <f t="shared" si="0"/>
        <v>-4240</v>
      </c>
      <c r="F46" s="9">
        <f t="shared" si="1"/>
        <v>0</v>
      </c>
    </row>
    <row r="47" spans="1:6" ht="25.5">
      <c r="A47" s="19" t="s">
        <v>49</v>
      </c>
      <c r="B47" s="6" t="s">
        <v>50</v>
      </c>
      <c r="C47" s="7">
        <v>4240</v>
      </c>
      <c r="D47" s="15">
        <v>0</v>
      </c>
      <c r="E47" s="7">
        <f t="shared" si="0"/>
        <v>-4240</v>
      </c>
      <c r="F47" s="9">
        <f t="shared" si="1"/>
        <v>0</v>
      </c>
    </row>
    <row r="48" spans="1:6" ht="38.25">
      <c r="A48" s="19" t="s">
        <v>51</v>
      </c>
      <c r="B48" s="6" t="s">
        <v>52</v>
      </c>
      <c r="C48" s="15">
        <f>C49+C51+C54+C56</f>
        <v>26767840</v>
      </c>
      <c r="D48" s="15">
        <f>D49+D51+D54+D56</f>
        <v>26521128.11</v>
      </c>
      <c r="E48" s="7">
        <f t="shared" si="0"/>
        <v>-246711.8900000006</v>
      </c>
      <c r="F48" s="9">
        <f t="shared" si="1"/>
        <v>0.990783272389554</v>
      </c>
    </row>
    <row r="49" spans="1:6" ht="25.5">
      <c r="A49" s="19" t="s">
        <v>53</v>
      </c>
      <c r="B49" s="6" t="s">
        <v>54</v>
      </c>
      <c r="C49" s="7">
        <f>C50</f>
        <v>198800</v>
      </c>
      <c r="D49" s="15">
        <f>D50</f>
        <v>197730.7</v>
      </c>
      <c r="E49" s="7">
        <f t="shared" si="0"/>
        <v>-1069.2999999999884</v>
      </c>
      <c r="F49" s="9">
        <f t="shared" si="1"/>
        <v>0.9946212273641851</v>
      </c>
    </row>
    <row r="50" spans="1:6" ht="26.25" customHeight="1">
      <c r="A50" s="19" t="s">
        <v>55</v>
      </c>
      <c r="B50" s="6" t="s">
        <v>56</v>
      </c>
      <c r="C50" s="7">
        <v>198800</v>
      </c>
      <c r="D50" s="15">
        <v>197730.7</v>
      </c>
      <c r="E50" s="7">
        <f t="shared" si="0"/>
        <v>-1069.2999999999884</v>
      </c>
      <c r="F50" s="9">
        <f t="shared" si="1"/>
        <v>0.9946212273641851</v>
      </c>
    </row>
    <row r="51" spans="1:6" ht="76.5">
      <c r="A51" s="19" t="s">
        <v>57</v>
      </c>
      <c r="B51" s="6" t="s">
        <v>58</v>
      </c>
      <c r="C51" s="15">
        <f>C52</f>
        <v>20900000</v>
      </c>
      <c r="D51" s="15">
        <f>D52</f>
        <v>22072400.68</v>
      </c>
      <c r="E51" s="7">
        <f t="shared" si="0"/>
        <v>1172400.6799999997</v>
      </c>
      <c r="F51" s="9">
        <f t="shared" si="1"/>
        <v>1.0560957263157895</v>
      </c>
    </row>
    <row r="52" spans="1:6" ht="51">
      <c r="A52" s="19" t="s">
        <v>59</v>
      </c>
      <c r="B52" s="6" t="s">
        <v>60</v>
      </c>
      <c r="C52" s="7">
        <f>C53</f>
        <v>20900000</v>
      </c>
      <c r="D52" s="15">
        <f>D53</f>
        <v>22072400.68</v>
      </c>
      <c r="E52" s="7">
        <f t="shared" si="0"/>
        <v>1172400.6799999997</v>
      </c>
      <c r="F52" s="9">
        <f t="shared" si="1"/>
        <v>1.0560957263157895</v>
      </c>
    </row>
    <row r="53" spans="1:6" ht="76.5">
      <c r="A53" s="19" t="s">
        <v>61</v>
      </c>
      <c r="B53" s="6" t="s">
        <v>62</v>
      </c>
      <c r="C53" s="7">
        <v>20900000</v>
      </c>
      <c r="D53" s="15">
        <v>22072400.68</v>
      </c>
      <c r="E53" s="7">
        <f t="shared" si="0"/>
        <v>1172400.6799999997</v>
      </c>
      <c r="F53" s="9">
        <f t="shared" si="1"/>
        <v>1.0560957263157895</v>
      </c>
    </row>
    <row r="54" spans="1:6" ht="66" customHeight="1">
      <c r="A54" s="19" t="s">
        <v>63</v>
      </c>
      <c r="B54" s="6" t="s">
        <v>64</v>
      </c>
      <c r="C54" s="7">
        <f>C55</f>
        <v>2669040</v>
      </c>
      <c r="D54" s="15">
        <f>D55</f>
        <v>789193</v>
      </c>
      <c r="E54" s="7">
        <f t="shared" si="0"/>
        <v>-1879847</v>
      </c>
      <c r="F54" s="9">
        <f t="shared" si="1"/>
        <v>0.29568421604771755</v>
      </c>
    </row>
    <row r="55" spans="1:6" ht="63.75">
      <c r="A55" s="19" t="s">
        <v>65</v>
      </c>
      <c r="B55" s="6" t="s">
        <v>66</v>
      </c>
      <c r="C55" s="7">
        <v>2669040</v>
      </c>
      <c r="D55" s="15">
        <v>789193</v>
      </c>
      <c r="E55" s="7">
        <f t="shared" si="0"/>
        <v>-1879847</v>
      </c>
      <c r="F55" s="9">
        <f t="shared" si="1"/>
        <v>0.29568421604771755</v>
      </c>
    </row>
    <row r="56" spans="1:6" ht="66.75" customHeight="1">
      <c r="A56" s="19" t="s">
        <v>67</v>
      </c>
      <c r="B56" s="6" t="s">
        <v>68</v>
      </c>
      <c r="C56" s="7">
        <f>C57+C59</f>
        <v>3000000</v>
      </c>
      <c r="D56" s="7">
        <f>D57+D59</f>
        <v>3461803.7300000004</v>
      </c>
      <c r="E56" s="7">
        <f t="shared" si="0"/>
        <v>461803.73000000045</v>
      </c>
      <c r="F56" s="9">
        <f t="shared" si="1"/>
        <v>1.1539345766666669</v>
      </c>
    </row>
    <row r="57" spans="1:6" ht="71.25" customHeight="1">
      <c r="A57" s="19" t="s">
        <v>69</v>
      </c>
      <c r="B57" s="6" t="s">
        <v>70</v>
      </c>
      <c r="C57" s="7">
        <f>C58</f>
        <v>3000000</v>
      </c>
      <c r="D57" s="7">
        <f>D58</f>
        <v>2878079.93</v>
      </c>
      <c r="E57" s="7">
        <f t="shared" si="0"/>
        <v>-121920.06999999983</v>
      </c>
      <c r="F57" s="9">
        <f t="shared" si="1"/>
        <v>0.9593599766666667</v>
      </c>
    </row>
    <row r="58" spans="1:6" ht="63.75">
      <c r="A58" s="19" t="s">
        <v>71</v>
      </c>
      <c r="B58" s="6" t="s">
        <v>72</v>
      </c>
      <c r="C58" s="7">
        <v>3000000</v>
      </c>
      <c r="D58" s="15">
        <v>2878079.93</v>
      </c>
      <c r="E58" s="7">
        <f t="shared" si="0"/>
        <v>-121920.06999999983</v>
      </c>
      <c r="F58" s="9">
        <f t="shared" si="1"/>
        <v>0.9593599766666667</v>
      </c>
    </row>
    <row r="59" spans="1:12" ht="89.25">
      <c r="A59" s="19" t="s">
        <v>261</v>
      </c>
      <c r="B59" s="16" t="s">
        <v>259</v>
      </c>
      <c r="C59" s="7">
        <f>C60</f>
        <v>0</v>
      </c>
      <c r="D59" s="7">
        <f>D60</f>
        <v>583723.8</v>
      </c>
      <c r="E59" s="7">
        <f t="shared" si="0"/>
        <v>583723.8</v>
      </c>
      <c r="F59" s="9">
        <v>0</v>
      </c>
      <c r="L59" s="18" t="s">
        <v>182</v>
      </c>
    </row>
    <row r="60" spans="1:6" ht="79.5" customHeight="1">
      <c r="A60" s="19" t="s">
        <v>262</v>
      </c>
      <c r="B60" s="16" t="s">
        <v>260</v>
      </c>
      <c r="C60" s="7">
        <v>0</v>
      </c>
      <c r="D60" s="15">
        <v>583723.8</v>
      </c>
      <c r="E60" s="7">
        <f t="shared" si="0"/>
        <v>583723.8</v>
      </c>
      <c r="F60" s="9">
        <v>0</v>
      </c>
    </row>
    <row r="61" spans="1:6" ht="19.5" customHeight="1">
      <c r="A61" s="19" t="s">
        <v>73</v>
      </c>
      <c r="B61" s="6" t="s">
        <v>74</v>
      </c>
      <c r="C61" s="15">
        <f>C62</f>
        <v>10036718.29</v>
      </c>
      <c r="D61" s="15">
        <f>D62</f>
        <v>8341771.33</v>
      </c>
      <c r="E61" s="7">
        <f t="shared" si="0"/>
        <v>-1694946.959999999</v>
      </c>
      <c r="F61" s="9">
        <f t="shared" si="1"/>
        <v>0.8311253827171033</v>
      </c>
    </row>
    <row r="62" spans="1:6" ht="12.75">
      <c r="A62" s="19" t="s">
        <v>75</v>
      </c>
      <c r="B62" s="6" t="s">
        <v>76</v>
      </c>
      <c r="C62" s="7">
        <f>C63+C64+C65</f>
        <v>10036718.29</v>
      </c>
      <c r="D62" s="7">
        <f>D63+D64+D65</f>
        <v>8341771.33</v>
      </c>
      <c r="E62" s="7">
        <f t="shared" si="0"/>
        <v>-1694946.959999999</v>
      </c>
      <c r="F62" s="9">
        <f t="shared" si="1"/>
        <v>0.8311253827171033</v>
      </c>
    </row>
    <row r="63" spans="1:6" ht="25.5">
      <c r="A63" s="19" t="s">
        <v>77</v>
      </c>
      <c r="B63" s="6" t="s">
        <v>78</v>
      </c>
      <c r="C63" s="7">
        <v>689314.29</v>
      </c>
      <c r="D63" s="15">
        <v>774938.78</v>
      </c>
      <c r="E63" s="7">
        <f t="shared" si="0"/>
        <v>85624.48999999999</v>
      </c>
      <c r="F63" s="9">
        <f t="shared" si="1"/>
        <v>1.1242169083713613</v>
      </c>
    </row>
    <row r="64" spans="1:6" ht="12.75">
      <c r="A64" s="19" t="s">
        <v>79</v>
      </c>
      <c r="B64" s="6" t="s">
        <v>80</v>
      </c>
      <c r="C64" s="7">
        <v>64300</v>
      </c>
      <c r="D64" s="15">
        <v>79596.14</v>
      </c>
      <c r="E64" s="7">
        <f t="shared" si="0"/>
        <v>15296.14</v>
      </c>
      <c r="F64" s="9">
        <v>0</v>
      </c>
    </row>
    <row r="65" spans="1:6" ht="12.75">
      <c r="A65" s="19" t="s">
        <v>81</v>
      </c>
      <c r="B65" s="6" t="s">
        <v>82</v>
      </c>
      <c r="C65" s="7">
        <v>9283104</v>
      </c>
      <c r="D65" s="7">
        <v>7487236.41</v>
      </c>
      <c r="E65" s="7">
        <f t="shared" si="0"/>
        <v>-1795867.5899999999</v>
      </c>
      <c r="F65" s="9">
        <v>0</v>
      </c>
    </row>
    <row r="66" spans="1:6" ht="12.75">
      <c r="A66" s="19" t="s">
        <v>83</v>
      </c>
      <c r="B66" s="6" t="s">
        <v>84</v>
      </c>
      <c r="C66" s="7">
        <v>670300</v>
      </c>
      <c r="D66" s="15">
        <v>396109.46</v>
      </c>
      <c r="E66" s="7">
        <f t="shared" si="0"/>
        <v>-274190.54</v>
      </c>
      <c r="F66" s="9">
        <v>0</v>
      </c>
    </row>
    <row r="67" spans="1:6" ht="12.75">
      <c r="A67" s="19" t="s">
        <v>85</v>
      </c>
      <c r="B67" s="6" t="s">
        <v>86</v>
      </c>
      <c r="C67" s="7">
        <v>8612804</v>
      </c>
      <c r="D67" s="15">
        <v>7091126.95</v>
      </c>
      <c r="E67" s="7">
        <f t="shared" si="0"/>
        <v>-1521677.0499999998</v>
      </c>
      <c r="F67" s="9">
        <v>0</v>
      </c>
    </row>
    <row r="68" spans="1:6" ht="25.5">
      <c r="A68" s="19" t="s">
        <v>87</v>
      </c>
      <c r="B68" s="6" t="s">
        <v>88</v>
      </c>
      <c r="C68" s="15">
        <f>C69+C73</f>
        <v>29149381.79</v>
      </c>
      <c r="D68" s="15">
        <f>D69+D73</f>
        <v>29365525.470000003</v>
      </c>
      <c r="E68" s="7">
        <f t="shared" si="0"/>
        <v>216143.68000000343</v>
      </c>
      <c r="F68" s="9">
        <f t="shared" si="1"/>
        <v>1.007415034787261</v>
      </c>
    </row>
    <row r="69" spans="1:6" ht="12.75">
      <c r="A69" s="19" t="s">
        <v>89</v>
      </c>
      <c r="B69" s="6" t="s">
        <v>90</v>
      </c>
      <c r="C69" s="7">
        <f>C71+C70</f>
        <v>24729381.79</v>
      </c>
      <c r="D69" s="7">
        <f>D71+D70</f>
        <v>23037315.17</v>
      </c>
      <c r="E69" s="7">
        <f t="shared" si="0"/>
        <v>-1692066.6199999973</v>
      </c>
      <c r="F69" s="9">
        <f t="shared" si="1"/>
        <v>0.931576671250058</v>
      </c>
    </row>
    <row r="70" spans="1:6" ht="38.25" customHeight="1">
      <c r="A70" s="19" t="s">
        <v>196</v>
      </c>
      <c r="B70" s="16" t="s">
        <v>195</v>
      </c>
      <c r="C70" s="7">
        <v>0</v>
      </c>
      <c r="D70" s="15">
        <v>0</v>
      </c>
      <c r="E70" s="7">
        <f t="shared" si="0"/>
        <v>0</v>
      </c>
      <c r="F70" s="9">
        <v>0</v>
      </c>
    </row>
    <row r="71" spans="1:6" ht="12.75">
      <c r="A71" s="19" t="s">
        <v>91</v>
      </c>
      <c r="B71" s="6" t="s">
        <v>92</v>
      </c>
      <c r="C71" s="7">
        <f>C72</f>
        <v>24729381.79</v>
      </c>
      <c r="D71" s="15">
        <f>D72</f>
        <v>23037315.17</v>
      </c>
      <c r="E71" s="7">
        <f t="shared" si="0"/>
        <v>-1692066.6199999973</v>
      </c>
      <c r="F71" s="9">
        <f t="shared" si="1"/>
        <v>0.931576671250058</v>
      </c>
    </row>
    <row r="72" spans="1:10" ht="25.5">
      <c r="A72" s="19" t="s">
        <v>93</v>
      </c>
      <c r="B72" s="6" t="s">
        <v>94</v>
      </c>
      <c r="C72" s="7">
        <v>24729381.79</v>
      </c>
      <c r="D72" s="15">
        <v>23037315.17</v>
      </c>
      <c r="E72" s="7">
        <f t="shared" si="0"/>
        <v>-1692066.6199999973</v>
      </c>
      <c r="F72" s="9">
        <f t="shared" si="1"/>
        <v>0.931576671250058</v>
      </c>
      <c r="J72" s="18" t="s">
        <v>182</v>
      </c>
    </row>
    <row r="73" spans="1:6" ht="12.75">
      <c r="A73" s="19" t="s">
        <v>95</v>
      </c>
      <c r="B73" s="6" t="s">
        <v>96</v>
      </c>
      <c r="C73" s="7">
        <f>C74+C75</f>
        <v>4420000</v>
      </c>
      <c r="D73" s="7">
        <f>D74+D75</f>
        <v>6328210.3</v>
      </c>
      <c r="E73" s="7">
        <f t="shared" si="0"/>
        <v>1908210.2999999998</v>
      </c>
      <c r="F73" s="9">
        <v>0</v>
      </c>
    </row>
    <row r="74" spans="1:6" ht="25.5" customHeight="1">
      <c r="A74" s="19" t="s">
        <v>198</v>
      </c>
      <c r="B74" s="16" t="s">
        <v>197</v>
      </c>
      <c r="C74" s="7">
        <v>0</v>
      </c>
      <c r="D74" s="15">
        <v>29441.55</v>
      </c>
      <c r="E74" s="7">
        <f t="shared" si="0"/>
        <v>29441.55</v>
      </c>
      <c r="F74" s="9">
        <v>0</v>
      </c>
    </row>
    <row r="75" spans="1:6" ht="12.75">
      <c r="A75" s="19" t="s">
        <v>97</v>
      </c>
      <c r="B75" s="6" t="s">
        <v>98</v>
      </c>
      <c r="C75" s="7">
        <f>C76</f>
        <v>4420000</v>
      </c>
      <c r="D75" s="7">
        <f>D76</f>
        <v>6298768.75</v>
      </c>
      <c r="E75" s="7">
        <f t="shared" si="0"/>
        <v>1878768.75</v>
      </c>
      <c r="F75" s="9">
        <v>0</v>
      </c>
    </row>
    <row r="76" spans="1:6" ht="25.5">
      <c r="A76" s="19" t="s">
        <v>99</v>
      </c>
      <c r="B76" s="6" t="s">
        <v>100</v>
      </c>
      <c r="C76" s="7">
        <v>4420000</v>
      </c>
      <c r="D76" s="15">
        <v>6298768.75</v>
      </c>
      <c r="E76" s="7">
        <f t="shared" si="0"/>
        <v>1878768.75</v>
      </c>
      <c r="F76" s="9">
        <v>0</v>
      </c>
    </row>
    <row r="77" spans="1:6" ht="25.5">
      <c r="A77" s="19" t="s">
        <v>101</v>
      </c>
      <c r="B77" s="6" t="s">
        <v>102</v>
      </c>
      <c r="C77" s="15">
        <f>C78+C82</f>
        <v>5949235</v>
      </c>
      <c r="D77" s="15">
        <f>D78+D82</f>
        <v>9173628.61</v>
      </c>
      <c r="E77" s="7">
        <f t="shared" si="0"/>
        <v>3224393.6099999994</v>
      </c>
      <c r="F77" s="9">
        <f t="shared" si="1"/>
        <v>1.5419845761681963</v>
      </c>
    </row>
    <row r="78" spans="1:6" ht="63.75">
      <c r="A78" s="19" t="s">
        <v>103</v>
      </c>
      <c r="B78" s="6" t="s">
        <v>104</v>
      </c>
      <c r="C78" s="7">
        <f>C79</f>
        <v>1949235</v>
      </c>
      <c r="D78" s="15">
        <f>D79</f>
        <v>1363416.85</v>
      </c>
      <c r="E78" s="7">
        <f t="shared" si="0"/>
        <v>-585818.1499999999</v>
      </c>
      <c r="F78" s="9">
        <f t="shared" si="1"/>
        <v>0.699462532737202</v>
      </c>
    </row>
    <row r="79" spans="1:6" ht="76.5">
      <c r="A79" s="19" t="s">
        <v>105</v>
      </c>
      <c r="B79" s="6" t="s">
        <v>106</v>
      </c>
      <c r="C79" s="7">
        <f>C81+C80</f>
        <v>1949235</v>
      </c>
      <c r="D79" s="7">
        <v>1363416.85</v>
      </c>
      <c r="E79" s="7">
        <f t="shared" si="0"/>
        <v>-585818.1499999999</v>
      </c>
      <c r="F79" s="9">
        <f t="shared" si="1"/>
        <v>0.699462532737202</v>
      </c>
    </row>
    <row r="80" spans="1:6" ht="67.5" customHeight="1">
      <c r="A80" s="19" t="s">
        <v>200</v>
      </c>
      <c r="B80" s="16" t="s">
        <v>199</v>
      </c>
      <c r="C80" s="7">
        <v>0</v>
      </c>
      <c r="D80" s="15">
        <v>27711.18</v>
      </c>
      <c r="E80" s="7">
        <f t="shared" si="0"/>
        <v>27711.18</v>
      </c>
      <c r="F80" s="9">
        <v>0</v>
      </c>
    </row>
    <row r="81" spans="1:9" ht="76.5">
      <c r="A81" s="19" t="s">
        <v>107</v>
      </c>
      <c r="B81" s="6" t="s">
        <v>108</v>
      </c>
      <c r="C81" s="7">
        <v>1949235</v>
      </c>
      <c r="D81" s="15">
        <v>1363416.85</v>
      </c>
      <c r="E81" s="7">
        <f t="shared" si="0"/>
        <v>-585818.1499999999</v>
      </c>
      <c r="F81" s="9">
        <f t="shared" si="1"/>
        <v>0.699462532737202</v>
      </c>
      <c r="I81" s="18" t="s">
        <v>182</v>
      </c>
    </row>
    <row r="82" spans="1:6" ht="25.5">
      <c r="A82" s="19" t="s">
        <v>109</v>
      </c>
      <c r="B82" s="6" t="s">
        <v>110</v>
      </c>
      <c r="C82" s="7">
        <f>C83</f>
        <v>4000000</v>
      </c>
      <c r="D82" s="15">
        <f>D83</f>
        <v>7810211.76</v>
      </c>
      <c r="E82" s="7">
        <f t="shared" si="0"/>
        <v>3810211.76</v>
      </c>
      <c r="F82" s="9">
        <f t="shared" si="1"/>
        <v>1.95255294</v>
      </c>
    </row>
    <row r="83" spans="1:6" ht="25.5">
      <c r="A83" s="19" t="s">
        <v>111</v>
      </c>
      <c r="B83" s="6" t="s">
        <v>112</v>
      </c>
      <c r="C83" s="7">
        <f>C84</f>
        <v>4000000</v>
      </c>
      <c r="D83" s="15">
        <f>D84</f>
        <v>7810211.76</v>
      </c>
      <c r="E83" s="7">
        <f t="shared" si="0"/>
        <v>3810211.76</v>
      </c>
      <c r="F83" s="9">
        <f t="shared" si="1"/>
        <v>1.95255294</v>
      </c>
    </row>
    <row r="84" spans="1:14" ht="51">
      <c r="A84" s="19" t="s">
        <v>113</v>
      </c>
      <c r="B84" s="6" t="s">
        <v>114</v>
      </c>
      <c r="C84" s="7">
        <v>4000000</v>
      </c>
      <c r="D84" s="15">
        <v>7810211.76</v>
      </c>
      <c r="E84" s="7">
        <f t="shared" si="0"/>
        <v>3810211.76</v>
      </c>
      <c r="F84" s="9">
        <f t="shared" si="1"/>
        <v>1.95255294</v>
      </c>
      <c r="M84" s="18" t="s">
        <v>182</v>
      </c>
      <c r="N84" s="18" t="s">
        <v>182</v>
      </c>
    </row>
    <row r="85" spans="1:13" ht="12.75">
      <c r="A85" s="19" t="s">
        <v>115</v>
      </c>
      <c r="B85" s="6" t="s">
        <v>116</v>
      </c>
      <c r="C85" s="15">
        <f>C86+C102+C103+C104+C105+C106+C107</f>
        <v>2019490</v>
      </c>
      <c r="D85" s="15">
        <f>D86+D102+D103+D104+D105+D106+D107+D101</f>
        <v>2316576.09</v>
      </c>
      <c r="E85" s="7">
        <f t="shared" si="0"/>
        <v>297086.08999999985</v>
      </c>
      <c r="F85" s="9">
        <f t="shared" si="1"/>
        <v>1.1471094632803331</v>
      </c>
      <c r="M85" s="18" t="s">
        <v>182</v>
      </c>
    </row>
    <row r="86" spans="1:12" ht="54.75" customHeight="1">
      <c r="A86" s="19" t="s">
        <v>201</v>
      </c>
      <c r="B86" s="16" t="s">
        <v>202</v>
      </c>
      <c r="C86" s="7">
        <f>C87+C88+C89+C90+C91+C94+C95+C96+C97+C98+C99+C100+C92+C93</f>
        <v>1919490</v>
      </c>
      <c r="D86" s="7">
        <f>D87+D88+D89+D90+D91+D94+D95+D96+D97+D98+D99+D100+D92+D93</f>
        <v>1182301.2</v>
      </c>
      <c r="E86" s="7">
        <f t="shared" si="0"/>
        <v>-737188.8</v>
      </c>
      <c r="F86" s="9">
        <f t="shared" si="1"/>
        <v>0.6159454855195912</v>
      </c>
      <c r="L86" s="18" t="s">
        <v>182</v>
      </c>
    </row>
    <row r="87" spans="1:12" ht="67.5" customHeight="1">
      <c r="A87" s="19" t="s">
        <v>203</v>
      </c>
      <c r="B87" s="16" t="s">
        <v>204</v>
      </c>
      <c r="C87" s="7">
        <v>1919490</v>
      </c>
      <c r="D87" s="15">
        <v>25125.72</v>
      </c>
      <c r="E87" s="7">
        <f t="shared" si="0"/>
        <v>-1894364.28</v>
      </c>
      <c r="F87" s="9">
        <f t="shared" si="1"/>
        <v>0.013089789475329384</v>
      </c>
      <c r="L87" s="18" t="s">
        <v>182</v>
      </c>
    </row>
    <row r="88" spans="1:6" ht="77.25" customHeight="1">
      <c r="A88" s="19" t="s">
        <v>206</v>
      </c>
      <c r="B88" s="16" t="s">
        <v>205</v>
      </c>
      <c r="C88" s="7">
        <v>0</v>
      </c>
      <c r="D88" s="15">
        <v>166784.02</v>
      </c>
      <c r="E88" s="7">
        <f t="shared" si="0"/>
        <v>166784.02</v>
      </c>
      <c r="F88" s="9">
        <v>0</v>
      </c>
    </row>
    <row r="89" spans="1:15" ht="60" customHeight="1">
      <c r="A89" s="19" t="s">
        <v>207</v>
      </c>
      <c r="B89" s="16" t="s">
        <v>208</v>
      </c>
      <c r="C89" s="7">
        <v>0</v>
      </c>
      <c r="D89" s="15">
        <v>44864.24</v>
      </c>
      <c r="E89" s="7">
        <f t="shared" si="0"/>
        <v>44864.24</v>
      </c>
      <c r="F89" s="9">
        <v>0</v>
      </c>
      <c r="N89" s="18" t="s">
        <v>182</v>
      </c>
      <c r="O89" s="18" t="s">
        <v>182</v>
      </c>
    </row>
    <row r="90" spans="1:13" ht="67.5" customHeight="1">
      <c r="A90" s="19" t="s">
        <v>210</v>
      </c>
      <c r="B90" s="16" t="s">
        <v>209</v>
      </c>
      <c r="C90" s="7">
        <v>0</v>
      </c>
      <c r="D90" s="15">
        <v>15000</v>
      </c>
      <c r="E90" s="7">
        <f t="shared" si="0"/>
        <v>15000</v>
      </c>
      <c r="F90" s="9">
        <v>0</v>
      </c>
      <c r="L90" s="18" t="s">
        <v>182</v>
      </c>
      <c r="M90" s="18" t="s">
        <v>182</v>
      </c>
    </row>
    <row r="91" spans="1:12" ht="53.25" customHeight="1">
      <c r="A91" s="19" t="s">
        <v>211</v>
      </c>
      <c r="B91" s="16" t="s">
        <v>212</v>
      </c>
      <c r="C91" s="7">
        <v>0</v>
      </c>
      <c r="D91" s="15">
        <v>0</v>
      </c>
      <c r="E91" s="7">
        <f t="shared" si="0"/>
        <v>0</v>
      </c>
      <c r="F91" s="9">
        <v>0</v>
      </c>
      <c r="K91" s="18" t="s">
        <v>182</v>
      </c>
      <c r="L91" s="18" t="s">
        <v>182</v>
      </c>
    </row>
    <row r="92" spans="1:15" ht="76.5" customHeight="1">
      <c r="A92" s="19" t="s">
        <v>215</v>
      </c>
      <c r="B92" s="16" t="s">
        <v>213</v>
      </c>
      <c r="C92" s="7">
        <v>0</v>
      </c>
      <c r="D92" s="15">
        <v>271202.42</v>
      </c>
      <c r="E92" s="7">
        <f>D92-C92</f>
        <v>271202.42</v>
      </c>
      <c r="F92" s="9">
        <v>0</v>
      </c>
      <c r="O92" s="18" t="s">
        <v>182</v>
      </c>
    </row>
    <row r="93" spans="1:15" ht="65.25" customHeight="1">
      <c r="A93" s="19" t="s">
        <v>216</v>
      </c>
      <c r="B93" s="16" t="s">
        <v>214</v>
      </c>
      <c r="C93" s="7">
        <v>0</v>
      </c>
      <c r="D93" s="15">
        <v>0</v>
      </c>
      <c r="E93" s="7">
        <v>10000</v>
      </c>
      <c r="F93" s="9">
        <v>0</v>
      </c>
      <c r="N93" s="18" t="s">
        <v>182</v>
      </c>
      <c r="O93" s="18" t="s">
        <v>182</v>
      </c>
    </row>
    <row r="94" spans="1:18" ht="48.75" customHeight="1">
      <c r="A94" s="19" t="s">
        <v>218</v>
      </c>
      <c r="B94" s="16" t="s">
        <v>217</v>
      </c>
      <c r="C94" s="7">
        <v>0</v>
      </c>
      <c r="D94" s="15">
        <v>1500</v>
      </c>
      <c r="E94" s="7">
        <f aca="true" t="shared" si="2" ref="E94:E149">D94-C94</f>
        <v>1500</v>
      </c>
      <c r="F94" s="9">
        <v>0</v>
      </c>
      <c r="R94" s="18" t="s">
        <v>182</v>
      </c>
    </row>
    <row r="95" spans="1:16" ht="96" customHeight="1">
      <c r="A95" s="19" t="s">
        <v>220</v>
      </c>
      <c r="B95" s="16" t="s">
        <v>219</v>
      </c>
      <c r="C95" s="7">
        <v>0</v>
      </c>
      <c r="D95" s="15">
        <v>61750.67</v>
      </c>
      <c r="E95" s="7">
        <f t="shared" si="2"/>
        <v>61750.67</v>
      </c>
      <c r="F95" s="9">
        <v>0</v>
      </c>
      <c r="N95" t="s">
        <v>182</v>
      </c>
      <c r="P95" t="s">
        <v>182</v>
      </c>
    </row>
    <row r="96" spans="1:6" ht="104.25" customHeight="1">
      <c r="A96" s="19" t="s">
        <v>222</v>
      </c>
      <c r="B96" s="16" t="s">
        <v>221</v>
      </c>
      <c r="C96" s="7">
        <v>0</v>
      </c>
      <c r="D96" s="15">
        <v>-9890.75</v>
      </c>
      <c r="E96" s="7">
        <f t="shared" si="2"/>
        <v>-9890.75</v>
      </c>
      <c r="F96" s="9">
        <v>0</v>
      </c>
    </row>
    <row r="97" spans="1:11" ht="76.5" customHeight="1">
      <c r="A97" s="19" t="s">
        <v>224</v>
      </c>
      <c r="B97" s="16" t="s">
        <v>223</v>
      </c>
      <c r="C97" s="7">
        <v>0</v>
      </c>
      <c r="D97" s="15">
        <v>60000</v>
      </c>
      <c r="E97" s="7">
        <f t="shared" si="2"/>
        <v>60000</v>
      </c>
      <c r="F97" s="9">
        <v>0</v>
      </c>
      <c r="K97" t="s">
        <v>182</v>
      </c>
    </row>
    <row r="98" spans="1:6" ht="80.25" customHeight="1">
      <c r="A98" s="19" t="s">
        <v>225</v>
      </c>
      <c r="B98" s="26" t="s">
        <v>263</v>
      </c>
      <c r="C98" s="7">
        <v>0</v>
      </c>
      <c r="D98" s="15">
        <v>3214.06</v>
      </c>
      <c r="E98" s="7">
        <f t="shared" si="2"/>
        <v>3214.06</v>
      </c>
      <c r="F98" s="9">
        <v>0</v>
      </c>
    </row>
    <row r="99" spans="1:14" ht="64.5" customHeight="1">
      <c r="A99" s="19" t="s">
        <v>227</v>
      </c>
      <c r="B99" s="16" t="s">
        <v>226</v>
      </c>
      <c r="C99" s="7">
        <v>0</v>
      </c>
      <c r="D99" s="15">
        <v>104176.22</v>
      </c>
      <c r="E99" s="7">
        <f t="shared" si="2"/>
        <v>104176.22</v>
      </c>
      <c r="F99" s="9" t="e">
        <f aca="true" t="shared" si="3" ref="F99:F158">D99/C99</f>
        <v>#DIV/0!</v>
      </c>
      <c r="N99" t="s">
        <v>182</v>
      </c>
    </row>
    <row r="100" spans="1:14" ht="78.75" customHeight="1">
      <c r="A100" s="19" t="s">
        <v>229</v>
      </c>
      <c r="B100" s="16" t="s">
        <v>228</v>
      </c>
      <c r="C100" s="7">
        <v>0</v>
      </c>
      <c r="D100" s="15">
        <v>438574.6</v>
      </c>
      <c r="E100" s="7">
        <f t="shared" si="2"/>
        <v>438574.6</v>
      </c>
      <c r="F100" s="9" t="e">
        <f t="shared" si="3"/>
        <v>#DIV/0!</v>
      </c>
      <c r="L100" t="s">
        <v>182</v>
      </c>
      <c r="M100" t="s">
        <v>182</v>
      </c>
      <c r="N100" t="s">
        <v>182</v>
      </c>
    </row>
    <row r="101" spans="1:6" ht="45" customHeight="1">
      <c r="A101" s="19" t="s">
        <v>265</v>
      </c>
      <c r="B101" s="16" t="s">
        <v>264</v>
      </c>
      <c r="C101" s="7">
        <v>0</v>
      </c>
      <c r="D101" s="15">
        <v>19348.12</v>
      </c>
      <c r="E101" s="7">
        <f t="shared" si="2"/>
        <v>19348.12</v>
      </c>
      <c r="F101" s="9" t="e">
        <f t="shared" si="3"/>
        <v>#DIV/0!</v>
      </c>
    </row>
    <row r="102" spans="1:6" ht="61.5" customHeight="1">
      <c r="A102" s="19" t="s">
        <v>231</v>
      </c>
      <c r="B102" s="16" t="s">
        <v>230</v>
      </c>
      <c r="C102" s="7">
        <v>0</v>
      </c>
      <c r="D102" s="15">
        <v>220724.12</v>
      </c>
      <c r="E102" s="7">
        <f t="shared" si="2"/>
        <v>220724.12</v>
      </c>
      <c r="F102" s="9">
        <v>0</v>
      </c>
    </row>
    <row r="103" spans="1:6" ht="63" customHeight="1">
      <c r="A103" s="19" t="s">
        <v>233</v>
      </c>
      <c r="B103" s="16" t="s">
        <v>232</v>
      </c>
      <c r="C103" s="7">
        <v>0</v>
      </c>
      <c r="D103" s="15">
        <v>51320.98</v>
      </c>
      <c r="E103" s="7">
        <f t="shared" si="2"/>
        <v>51320.98</v>
      </c>
      <c r="F103" s="9">
        <v>0</v>
      </c>
    </row>
    <row r="104" spans="1:12" ht="41.25" customHeight="1">
      <c r="A104" s="19" t="s">
        <v>235</v>
      </c>
      <c r="B104" s="16" t="s">
        <v>234</v>
      </c>
      <c r="C104" s="7">
        <v>0</v>
      </c>
      <c r="D104" s="15">
        <v>0</v>
      </c>
      <c r="E104" s="7">
        <f t="shared" si="2"/>
        <v>0</v>
      </c>
      <c r="F104" s="9" t="e">
        <f t="shared" si="3"/>
        <v>#DIV/0!</v>
      </c>
      <c r="J104" t="s">
        <v>182</v>
      </c>
      <c r="L104" t="s">
        <v>182</v>
      </c>
    </row>
    <row r="105" spans="1:6" ht="51" customHeight="1">
      <c r="A105" s="19" t="s">
        <v>241</v>
      </c>
      <c r="B105" s="16" t="s">
        <v>240</v>
      </c>
      <c r="C105" s="7">
        <v>30000</v>
      </c>
      <c r="D105" s="15">
        <v>253045.52</v>
      </c>
      <c r="E105" s="7">
        <f t="shared" si="2"/>
        <v>223045.52</v>
      </c>
      <c r="F105" s="9">
        <f t="shared" si="3"/>
        <v>8.434850666666666</v>
      </c>
    </row>
    <row r="106" spans="1:16" ht="65.25" customHeight="1">
      <c r="A106" s="19" t="s">
        <v>237</v>
      </c>
      <c r="B106" s="16" t="s">
        <v>236</v>
      </c>
      <c r="C106" s="7">
        <v>0</v>
      </c>
      <c r="D106" s="15">
        <v>13513.79</v>
      </c>
      <c r="E106" s="7">
        <f t="shared" si="2"/>
        <v>13513.79</v>
      </c>
      <c r="F106" s="9" t="e">
        <f t="shared" si="3"/>
        <v>#DIV/0!</v>
      </c>
      <c r="K106" t="s">
        <v>182</v>
      </c>
      <c r="L106" t="s">
        <v>182</v>
      </c>
      <c r="P106" t="s">
        <v>182</v>
      </c>
    </row>
    <row r="107" spans="1:6" ht="78.75" customHeight="1">
      <c r="A107" s="19" t="s">
        <v>239</v>
      </c>
      <c r="B107" s="16" t="s">
        <v>238</v>
      </c>
      <c r="C107" s="7">
        <v>70000</v>
      </c>
      <c r="D107" s="15">
        <v>576322.36</v>
      </c>
      <c r="E107" s="7">
        <f t="shared" si="2"/>
        <v>506322.36</v>
      </c>
      <c r="F107" s="9">
        <v>0</v>
      </c>
    </row>
    <row r="108" spans="1:6" ht="12.75">
      <c r="A108" s="19" t="s">
        <v>117</v>
      </c>
      <c r="B108" s="6" t="s">
        <v>118</v>
      </c>
      <c r="C108" s="15">
        <f>C111</f>
        <v>314780</v>
      </c>
      <c r="D108" s="15">
        <f>D111+D110</f>
        <v>11160.4</v>
      </c>
      <c r="E108" s="7">
        <f t="shared" si="2"/>
        <v>-303619.6</v>
      </c>
      <c r="F108" s="9">
        <f t="shared" si="3"/>
        <v>0.03545460321494377</v>
      </c>
    </row>
    <row r="109" spans="1:6" ht="12.75">
      <c r="A109" s="19" t="s">
        <v>119</v>
      </c>
      <c r="B109" s="6" t="s">
        <v>120</v>
      </c>
      <c r="C109" s="7">
        <f>C110</f>
        <v>0</v>
      </c>
      <c r="D109" s="7">
        <f>D110</f>
        <v>10760.4</v>
      </c>
      <c r="E109" s="7">
        <f>E110</f>
        <v>10760.4</v>
      </c>
      <c r="F109" s="9">
        <v>0</v>
      </c>
    </row>
    <row r="110" spans="1:6" ht="25.5">
      <c r="A110" s="19" t="s">
        <v>121</v>
      </c>
      <c r="B110" s="6" t="s">
        <v>122</v>
      </c>
      <c r="C110" s="7">
        <v>0</v>
      </c>
      <c r="D110" s="15">
        <v>10760.4</v>
      </c>
      <c r="E110" s="7">
        <f t="shared" si="2"/>
        <v>10760.4</v>
      </c>
      <c r="F110" s="9">
        <v>0</v>
      </c>
    </row>
    <row r="111" spans="1:6" ht="12.75">
      <c r="A111" s="19" t="s">
        <v>123</v>
      </c>
      <c r="B111" s="6" t="s">
        <v>124</v>
      </c>
      <c r="C111" s="7">
        <f>C112</f>
        <v>314780</v>
      </c>
      <c r="D111" s="7">
        <f>D112</f>
        <v>400</v>
      </c>
      <c r="E111" s="7">
        <f t="shared" si="2"/>
        <v>-314380</v>
      </c>
      <c r="F111" s="9">
        <f t="shared" si="3"/>
        <v>0.0012707287629455492</v>
      </c>
    </row>
    <row r="112" spans="1:6" ht="21" customHeight="1">
      <c r="A112" s="19" t="s">
        <v>125</v>
      </c>
      <c r="B112" s="6" t="s">
        <v>126</v>
      </c>
      <c r="C112" s="7">
        <v>314780</v>
      </c>
      <c r="D112" s="15">
        <v>400</v>
      </c>
      <c r="E112" s="7">
        <f t="shared" si="2"/>
        <v>-314380</v>
      </c>
      <c r="F112" s="9">
        <f t="shared" si="3"/>
        <v>0.0012707287629455492</v>
      </c>
    </row>
    <row r="113" spans="1:6" ht="21" customHeight="1">
      <c r="A113" s="25" t="s">
        <v>127</v>
      </c>
      <c r="B113" s="24" t="s">
        <v>128</v>
      </c>
      <c r="C113" s="21">
        <f>C114+C159+C162</f>
        <v>732066889.8</v>
      </c>
      <c r="D113" s="21">
        <f>D114+D159+D162</f>
        <v>698342456.24</v>
      </c>
      <c r="E113" s="20">
        <f t="shared" si="2"/>
        <v>-33724433.55999994</v>
      </c>
      <c r="F113" s="22">
        <f t="shared" si="3"/>
        <v>0.9539325790718203</v>
      </c>
    </row>
    <row r="114" spans="1:6" ht="22.5">
      <c r="A114" s="27" t="s">
        <v>129</v>
      </c>
      <c r="B114" s="6" t="s">
        <v>130</v>
      </c>
      <c r="C114" s="7">
        <f>C115+C120+C139+C154</f>
        <v>730890316</v>
      </c>
      <c r="D114" s="7">
        <f>D115+D120+D139+D154</f>
        <v>697771915.45</v>
      </c>
      <c r="E114" s="7">
        <f t="shared" si="2"/>
        <v>-33118400.549999952</v>
      </c>
      <c r="F114" s="9">
        <f t="shared" si="3"/>
        <v>0.9546875915236508</v>
      </c>
    </row>
    <row r="115" spans="1:6" ht="15.75" customHeight="1">
      <c r="A115" s="27" t="s">
        <v>131</v>
      </c>
      <c r="B115" s="16" t="s">
        <v>286</v>
      </c>
      <c r="C115" s="32">
        <f>C116+C118</f>
        <v>36674000</v>
      </c>
      <c r="D115" s="32">
        <f>D116+D118</f>
        <v>36674000</v>
      </c>
      <c r="E115" s="7">
        <f t="shared" si="2"/>
        <v>0</v>
      </c>
      <c r="F115" s="9">
        <f t="shared" si="3"/>
        <v>1</v>
      </c>
    </row>
    <row r="116" spans="1:6" ht="18" customHeight="1">
      <c r="A116" s="27" t="s">
        <v>132</v>
      </c>
      <c r="B116" s="16" t="s">
        <v>287</v>
      </c>
      <c r="C116" s="7">
        <f>C117</f>
        <v>29832000</v>
      </c>
      <c r="D116" s="7">
        <f>D117</f>
        <v>29832000</v>
      </c>
      <c r="E116" s="7">
        <f t="shared" si="2"/>
        <v>0</v>
      </c>
      <c r="F116" s="9">
        <f t="shared" si="3"/>
        <v>1</v>
      </c>
    </row>
    <row r="117" spans="1:6" ht="33.75">
      <c r="A117" s="27" t="s">
        <v>266</v>
      </c>
      <c r="B117" s="16" t="s">
        <v>288</v>
      </c>
      <c r="C117" s="7">
        <v>29832000</v>
      </c>
      <c r="D117" s="15">
        <v>29832000</v>
      </c>
      <c r="E117" s="7">
        <f t="shared" si="2"/>
        <v>0</v>
      </c>
      <c r="F117" s="9">
        <f t="shared" si="3"/>
        <v>1</v>
      </c>
    </row>
    <row r="118" spans="1:6" ht="28.5" customHeight="1">
      <c r="A118" s="27" t="s">
        <v>162</v>
      </c>
      <c r="B118" s="16" t="s">
        <v>289</v>
      </c>
      <c r="C118" s="15">
        <f>C119</f>
        <v>6842000</v>
      </c>
      <c r="D118" s="15">
        <f>D119</f>
        <v>6842000</v>
      </c>
      <c r="E118" s="7">
        <f t="shared" si="2"/>
        <v>0</v>
      </c>
      <c r="F118" s="9">
        <f t="shared" si="3"/>
        <v>1</v>
      </c>
    </row>
    <row r="119" spans="1:6" ht="22.5">
      <c r="A119" s="27" t="s">
        <v>163</v>
      </c>
      <c r="B119" s="16" t="s">
        <v>290</v>
      </c>
      <c r="C119" s="7">
        <v>6842000</v>
      </c>
      <c r="D119" s="15">
        <v>6842000</v>
      </c>
      <c r="E119" s="7">
        <f t="shared" si="2"/>
        <v>0</v>
      </c>
      <c r="F119" s="9">
        <f t="shared" si="3"/>
        <v>1</v>
      </c>
    </row>
    <row r="120" spans="1:6" ht="22.5">
      <c r="A120" s="27" t="s">
        <v>133</v>
      </c>
      <c r="B120" s="16" t="s">
        <v>291</v>
      </c>
      <c r="C120" s="15">
        <f>C121+C123+C125+C127+C129+C131+C133+C135+C137</f>
        <v>164620091.60000002</v>
      </c>
      <c r="D120" s="15">
        <f>D121+D123+D125+D127+D129+D131+D133+D135+D137</f>
        <v>146094399.45</v>
      </c>
      <c r="E120" s="7">
        <f>D120-C120</f>
        <v>-18525692.150000036</v>
      </c>
      <c r="F120" s="9">
        <f t="shared" si="3"/>
        <v>0.8874639664579069</v>
      </c>
    </row>
    <row r="121" spans="1:6" ht="22.5">
      <c r="A121" s="27" t="s">
        <v>267</v>
      </c>
      <c r="B121" s="16" t="s">
        <v>285</v>
      </c>
      <c r="C121" s="15">
        <f>C122</f>
        <v>4921200</v>
      </c>
      <c r="D121" s="15">
        <f>D122</f>
        <v>4921182</v>
      </c>
      <c r="E121" s="7">
        <f t="shared" si="2"/>
        <v>-18</v>
      </c>
      <c r="F121" s="9">
        <f t="shared" si="3"/>
        <v>0.999996342355523</v>
      </c>
    </row>
    <row r="122" spans="1:12" ht="29.25" customHeight="1">
      <c r="A122" s="27" t="s">
        <v>268</v>
      </c>
      <c r="B122" s="16" t="s">
        <v>292</v>
      </c>
      <c r="C122" s="7">
        <v>4921200</v>
      </c>
      <c r="D122" s="15">
        <v>4921182</v>
      </c>
      <c r="E122" s="7">
        <f t="shared" si="2"/>
        <v>-18</v>
      </c>
      <c r="F122" s="9">
        <f t="shared" si="3"/>
        <v>0.999996342355523</v>
      </c>
      <c r="L122" s="18" t="s">
        <v>182</v>
      </c>
    </row>
    <row r="123" spans="1:7" ht="78.75">
      <c r="A123" s="27" t="s">
        <v>269</v>
      </c>
      <c r="B123" s="16" t="s">
        <v>293</v>
      </c>
      <c r="C123" s="15">
        <f>C124</f>
        <v>63116400</v>
      </c>
      <c r="D123" s="15">
        <f>D124</f>
        <v>51337105.99</v>
      </c>
      <c r="E123" s="7">
        <f t="shared" si="2"/>
        <v>-11779294.009999998</v>
      </c>
      <c r="F123" s="9">
        <f t="shared" si="3"/>
        <v>0.8133718968445602</v>
      </c>
      <c r="G123" s="17"/>
    </row>
    <row r="124" spans="1:13" ht="78.75">
      <c r="A124" s="27" t="s">
        <v>248</v>
      </c>
      <c r="B124" s="16" t="s">
        <v>246</v>
      </c>
      <c r="C124" s="7">
        <v>63116400</v>
      </c>
      <c r="D124" s="15">
        <v>51337105.99</v>
      </c>
      <c r="E124" s="7">
        <f t="shared" si="2"/>
        <v>-11779294.009999998</v>
      </c>
      <c r="F124" s="9">
        <f t="shared" si="3"/>
        <v>0.8133718968445602</v>
      </c>
      <c r="G124" s="17"/>
      <c r="I124" s="18" t="s">
        <v>182</v>
      </c>
      <c r="K124" s="18" t="s">
        <v>182</v>
      </c>
      <c r="L124" s="18" t="s">
        <v>182</v>
      </c>
      <c r="M124" s="18" t="s">
        <v>182</v>
      </c>
    </row>
    <row r="125" spans="1:16" ht="63" customHeight="1">
      <c r="A125" s="27" t="s">
        <v>270</v>
      </c>
      <c r="B125" s="16" t="s">
        <v>294</v>
      </c>
      <c r="C125" s="7">
        <f>C126</f>
        <v>641500</v>
      </c>
      <c r="D125" s="7">
        <f>D126</f>
        <v>518556.65</v>
      </c>
      <c r="E125" s="7">
        <f t="shared" si="2"/>
        <v>-122943.34999999998</v>
      </c>
      <c r="F125" s="9">
        <f t="shared" si="3"/>
        <v>0.8083501948558067</v>
      </c>
      <c r="G125" s="17"/>
      <c r="P125" s="18" t="s">
        <v>182</v>
      </c>
    </row>
    <row r="126" spans="1:19" ht="59.25" customHeight="1">
      <c r="A126" s="27" t="s">
        <v>249</v>
      </c>
      <c r="B126" s="16" t="s">
        <v>247</v>
      </c>
      <c r="C126" s="7">
        <v>641500</v>
      </c>
      <c r="D126" s="15">
        <v>518556.65</v>
      </c>
      <c r="E126" s="7">
        <f t="shared" si="2"/>
        <v>-122943.34999999998</v>
      </c>
      <c r="F126" s="9">
        <f t="shared" si="3"/>
        <v>0.8083501948558067</v>
      </c>
      <c r="G126" s="17"/>
      <c r="M126" s="18" t="s">
        <v>182</v>
      </c>
      <c r="S126" s="18" t="s">
        <v>182</v>
      </c>
    </row>
    <row r="127" spans="1:19" ht="34.5" customHeight="1">
      <c r="A127" s="27" t="s">
        <v>271</v>
      </c>
      <c r="B127" s="16" t="s">
        <v>295</v>
      </c>
      <c r="C127" s="7">
        <f>C128</f>
        <v>800000</v>
      </c>
      <c r="D127" s="7">
        <f>D128</f>
        <v>800000</v>
      </c>
      <c r="E127" s="7">
        <f t="shared" si="2"/>
        <v>0</v>
      </c>
      <c r="F127" s="9">
        <f t="shared" si="3"/>
        <v>1</v>
      </c>
      <c r="G127" s="17"/>
      <c r="L127" s="18" t="s">
        <v>182</v>
      </c>
      <c r="S127" s="18"/>
    </row>
    <row r="128" spans="1:19" ht="45" customHeight="1">
      <c r="A128" s="27" t="s">
        <v>272</v>
      </c>
      <c r="B128" s="16" t="s">
        <v>296</v>
      </c>
      <c r="C128" s="7">
        <v>800000</v>
      </c>
      <c r="D128" s="15">
        <v>800000</v>
      </c>
      <c r="E128" s="7">
        <f t="shared" si="2"/>
        <v>0</v>
      </c>
      <c r="F128" s="9">
        <f t="shared" si="3"/>
        <v>1</v>
      </c>
      <c r="G128" s="17"/>
      <c r="N128" s="18" t="s">
        <v>182</v>
      </c>
      <c r="S128" s="18"/>
    </row>
    <row r="129" spans="1:19" ht="38.25" customHeight="1">
      <c r="A129" s="27" t="s">
        <v>273</v>
      </c>
      <c r="B129" s="16" t="s">
        <v>297</v>
      </c>
      <c r="C129" s="7">
        <f>C130</f>
        <v>12802800</v>
      </c>
      <c r="D129" s="7">
        <f>D130</f>
        <v>12776476.65</v>
      </c>
      <c r="E129" s="7">
        <f t="shared" si="2"/>
        <v>-26323.349999999627</v>
      </c>
      <c r="F129" s="9">
        <f t="shared" si="3"/>
        <v>0.9979439380448027</v>
      </c>
      <c r="G129" s="17"/>
      <c r="S129" s="18"/>
    </row>
    <row r="130" spans="1:19" ht="45" customHeight="1">
      <c r="A130" s="27" t="s">
        <v>243</v>
      </c>
      <c r="B130" s="16" t="s">
        <v>242</v>
      </c>
      <c r="C130" s="7">
        <v>12802800</v>
      </c>
      <c r="D130" s="15">
        <v>12776476.65</v>
      </c>
      <c r="E130" s="7">
        <f t="shared" si="2"/>
        <v>-26323.349999999627</v>
      </c>
      <c r="F130" s="9">
        <f t="shared" si="3"/>
        <v>0.9979439380448027</v>
      </c>
      <c r="G130" s="17"/>
      <c r="S130" s="18"/>
    </row>
    <row r="131" spans="1:7" ht="22.5">
      <c r="A131" s="27" t="s">
        <v>274</v>
      </c>
      <c r="B131" s="16" t="s">
        <v>299</v>
      </c>
      <c r="C131" s="7">
        <f>C132</f>
        <v>1392552</v>
      </c>
      <c r="D131" s="7">
        <f>D132</f>
        <v>1392552</v>
      </c>
      <c r="E131" s="7">
        <f t="shared" si="2"/>
        <v>0</v>
      </c>
      <c r="F131" s="9">
        <f t="shared" si="3"/>
        <v>1</v>
      </c>
      <c r="G131" s="17"/>
    </row>
    <row r="132" spans="1:6" ht="22.5">
      <c r="A132" s="27" t="s">
        <v>275</v>
      </c>
      <c r="B132" s="16" t="s">
        <v>298</v>
      </c>
      <c r="C132" s="15">
        <v>1392552</v>
      </c>
      <c r="D132" s="15">
        <v>1392552</v>
      </c>
      <c r="E132" s="7">
        <f t="shared" si="2"/>
        <v>0</v>
      </c>
      <c r="F132" s="9">
        <f t="shared" si="3"/>
        <v>1</v>
      </c>
    </row>
    <row r="133" spans="1:6" ht="12.75">
      <c r="A133" s="27" t="s">
        <v>276</v>
      </c>
      <c r="B133" s="16" t="s">
        <v>300</v>
      </c>
      <c r="C133" s="15">
        <f>C134</f>
        <v>3667929.29</v>
      </c>
      <c r="D133" s="15">
        <f>D134</f>
        <v>3667929.29</v>
      </c>
      <c r="E133" s="7">
        <f t="shared" si="2"/>
        <v>0</v>
      </c>
      <c r="F133" s="9">
        <f t="shared" si="3"/>
        <v>1</v>
      </c>
    </row>
    <row r="134" spans="1:6" ht="22.5">
      <c r="A134" s="27" t="s">
        <v>277</v>
      </c>
      <c r="B134" s="16" t="s">
        <v>301</v>
      </c>
      <c r="C134" s="7">
        <v>3667929.29</v>
      </c>
      <c r="D134" s="15">
        <v>3667929.29</v>
      </c>
      <c r="E134" s="7">
        <f t="shared" si="2"/>
        <v>0</v>
      </c>
      <c r="F134" s="9">
        <f t="shared" si="3"/>
        <v>1</v>
      </c>
    </row>
    <row r="135" spans="1:6" ht="22.5">
      <c r="A135" s="27" t="s">
        <v>278</v>
      </c>
      <c r="B135" s="16" t="s">
        <v>302</v>
      </c>
      <c r="C135" s="7">
        <f>C136</f>
        <v>3144640.8</v>
      </c>
      <c r="D135" s="7">
        <f>D136</f>
        <v>3144640.8</v>
      </c>
      <c r="E135" s="7">
        <f t="shared" si="2"/>
        <v>0</v>
      </c>
      <c r="F135" s="9">
        <f t="shared" si="3"/>
        <v>1</v>
      </c>
    </row>
    <row r="136" spans="1:6" ht="22.5">
      <c r="A136" s="27" t="s">
        <v>245</v>
      </c>
      <c r="B136" s="16" t="s">
        <v>244</v>
      </c>
      <c r="C136" s="15">
        <v>3144640.8</v>
      </c>
      <c r="D136" s="15">
        <v>3144640.8</v>
      </c>
      <c r="E136" s="7">
        <f t="shared" si="2"/>
        <v>0</v>
      </c>
      <c r="F136" s="9">
        <f t="shared" si="3"/>
        <v>1</v>
      </c>
    </row>
    <row r="137" spans="1:6" ht="12.75">
      <c r="A137" s="27" t="s">
        <v>134</v>
      </c>
      <c r="B137" s="16" t="s">
        <v>181</v>
      </c>
      <c r="C137" s="15">
        <f>C138</f>
        <v>74133069.51</v>
      </c>
      <c r="D137" s="15">
        <f>D138</f>
        <v>67535956.07</v>
      </c>
      <c r="E137" s="7">
        <f t="shared" si="2"/>
        <v>-6597113.4400000125</v>
      </c>
      <c r="F137" s="9">
        <f t="shared" si="3"/>
        <v>0.9110098437363354</v>
      </c>
    </row>
    <row r="138" spans="1:6" ht="12.75">
      <c r="A138" s="27" t="s">
        <v>135</v>
      </c>
      <c r="B138" s="16" t="s">
        <v>180</v>
      </c>
      <c r="C138" s="15">
        <v>74133069.51</v>
      </c>
      <c r="D138" s="15">
        <v>67535956.07</v>
      </c>
      <c r="E138" s="7">
        <f t="shared" si="2"/>
        <v>-6597113.4400000125</v>
      </c>
      <c r="F138" s="9">
        <f t="shared" si="3"/>
        <v>0.9110098437363354</v>
      </c>
    </row>
    <row r="139" spans="1:6" ht="19.5" customHeight="1">
      <c r="A139" s="27" t="s">
        <v>136</v>
      </c>
      <c r="B139" s="16" t="s">
        <v>179</v>
      </c>
      <c r="C139" s="15">
        <f>C140+C142+C144+C146+C148+C150+C152</f>
        <v>478293600</v>
      </c>
      <c r="D139" s="15">
        <f>D140+D142+D144+D146+D148+D150+D152</f>
        <v>475345090.47</v>
      </c>
      <c r="E139" s="7">
        <f t="shared" si="2"/>
        <v>-2948509.5299999714</v>
      </c>
      <c r="F139" s="9">
        <f t="shared" si="3"/>
        <v>0.9938353565048749</v>
      </c>
    </row>
    <row r="140" spans="1:11" ht="23.25" customHeight="1">
      <c r="A140" s="27" t="s">
        <v>137</v>
      </c>
      <c r="B140" s="16" t="s">
        <v>178</v>
      </c>
      <c r="C140" s="15">
        <f>C141</f>
        <v>37825600</v>
      </c>
      <c r="D140" s="15">
        <f>D141</f>
        <v>37022285.88</v>
      </c>
      <c r="E140" s="7">
        <f t="shared" si="2"/>
        <v>-803314.1199999973</v>
      </c>
      <c r="F140" s="9">
        <f t="shared" si="3"/>
        <v>0.978762686646081</v>
      </c>
      <c r="K140" s="18" t="s">
        <v>182</v>
      </c>
    </row>
    <row r="141" spans="1:6" ht="25.5" customHeight="1">
      <c r="A141" s="27" t="s">
        <v>138</v>
      </c>
      <c r="B141" s="16" t="s">
        <v>177</v>
      </c>
      <c r="C141" s="7">
        <v>37825600</v>
      </c>
      <c r="D141" s="15">
        <v>37022285.88</v>
      </c>
      <c r="E141" s="7">
        <f t="shared" si="2"/>
        <v>-803314.1199999973</v>
      </c>
      <c r="F141" s="9">
        <f t="shared" si="3"/>
        <v>0.978762686646081</v>
      </c>
    </row>
    <row r="142" spans="1:6" ht="45">
      <c r="A142" s="27" t="s">
        <v>139</v>
      </c>
      <c r="B142" s="16" t="s">
        <v>176</v>
      </c>
      <c r="C142" s="15">
        <f>C143</f>
        <v>5183600</v>
      </c>
      <c r="D142" s="15">
        <f>D143</f>
        <v>5183600</v>
      </c>
      <c r="E142" s="7">
        <f t="shared" si="2"/>
        <v>0</v>
      </c>
      <c r="F142" s="9">
        <f t="shared" si="3"/>
        <v>1</v>
      </c>
    </row>
    <row r="143" spans="1:6" ht="45">
      <c r="A143" s="27" t="s">
        <v>140</v>
      </c>
      <c r="B143" s="16" t="s">
        <v>175</v>
      </c>
      <c r="C143" s="7">
        <v>5183600</v>
      </c>
      <c r="D143" s="15">
        <v>5183600</v>
      </c>
      <c r="E143" s="7">
        <f t="shared" si="2"/>
        <v>0</v>
      </c>
      <c r="F143" s="9">
        <f t="shared" si="3"/>
        <v>1</v>
      </c>
    </row>
    <row r="144" spans="1:6" ht="22.5">
      <c r="A144" s="27" t="s">
        <v>141</v>
      </c>
      <c r="B144" s="16" t="s">
        <v>174</v>
      </c>
      <c r="C144" s="7">
        <f>C145</f>
        <v>2526400</v>
      </c>
      <c r="D144" s="7">
        <f>D145</f>
        <v>2526400</v>
      </c>
      <c r="E144" s="7">
        <f t="shared" si="2"/>
        <v>0</v>
      </c>
      <c r="F144" s="9">
        <f t="shared" si="3"/>
        <v>1</v>
      </c>
    </row>
    <row r="145" spans="1:6" ht="33.75">
      <c r="A145" s="27" t="s">
        <v>142</v>
      </c>
      <c r="B145" s="16" t="s">
        <v>173</v>
      </c>
      <c r="C145" s="7">
        <v>2526400</v>
      </c>
      <c r="D145" s="15">
        <v>2526400</v>
      </c>
      <c r="E145" s="7">
        <f t="shared" si="2"/>
        <v>0</v>
      </c>
      <c r="F145" s="9">
        <f t="shared" si="3"/>
        <v>1</v>
      </c>
    </row>
    <row r="146" spans="1:6" ht="45">
      <c r="A146" s="27" t="s">
        <v>143</v>
      </c>
      <c r="B146" s="16" t="s">
        <v>171</v>
      </c>
      <c r="C146" s="7">
        <f>C147</f>
        <v>7200</v>
      </c>
      <c r="D146" s="7">
        <f>D147</f>
        <v>0</v>
      </c>
      <c r="E146" s="7">
        <f t="shared" si="2"/>
        <v>-7200</v>
      </c>
      <c r="F146" s="9">
        <f t="shared" si="3"/>
        <v>0</v>
      </c>
    </row>
    <row r="147" spans="1:6" ht="45">
      <c r="A147" s="27" t="s">
        <v>144</v>
      </c>
      <c r="B147" s="16" t="s">
        <v>172</v>
      </c>
      <c r="C147" s="7">
        <v>7200</v>
      </c>
      <c r="D147" s="15">
        <v>0</v>
      </c>
      <c r="E147" s="7">
        <f t="shared" si="2"/>
        <v>-7200</v>
      </c>
      <c r="F147" s="9">
        <f t="shared" si="3"/>
        <v>0</v>
      </c>
    </row>
    <row r="148" spans="1:6" ht="22.5">
      <c r="A148" s="27" t="s">
        <v>279</v>
      </c>
      <c r="B148" s="16" t="s">
        <v>303</v>
      </c>
      <c r="C148" s="7">
        <f>C149</f>
        <v>410600</v>
      </c>
      <c r="D148" s="7">
        <f>D149</f>
        <v>337759.86</v>
      </c>
      <c r="E148" s="7">
        <f t="shared" si="2"/>
        <v>-72840.14000000001</v>
      </c>
      <c r="F148" s="9">
        <f t="shared" si="3"/>
        <v>0.8226007306380906</v>
      </c>
    </row>
    <row r="149" spans="1:6" ht="22.5">
      <c r="A149" s="27" t="s">
        <v>280</v>
      </c>
      <c r="B149" s="16" t="s">
        <v>304</v>
      </c>
      <c r="C149" s="7">
        <v>410600</v>
      </c>
      <c r="D149" s="15">
        <v>337759.86</v>
      </c>
      <c r="E149" s="7">
        <f t="shared" si="2"/>
        <v>-72840.14000000001</v>
      </c>
      <c r="F149" s="9">
        <f t="shared" si="3"/>
        <v>0.8226007306380906</v>
      </c>
    </row>
    <row r="150" spans="1:6" ht="22.5">
      <c r="A150" s="28" t="s">
        <v>281</v>
      </c>
      <c r="B150" s="16" t="s">
        <v>305</v>
      </c>
      <c r="C150" s="29">
        <f>C151</f>
        <v>2182200</v>
      </c>
      <c r="D150" s="29">
        <f>D151</f>
        <v>2182200</v>
      </c>
      <c r="E150" s="29">
        <f>D150-C150</f>
        <v>0</v>
      </c>
      <c r="F150" s="9">
        <f t="shared" si="3"/>
        <v>1</v>
      </c>
    </row>
    <row r="151" spans="1:6" ht="23.25" customHeight="1">
      <c r="A151" s="28" t="s">
        <v>282</v>
      </c>
      <c r="B151" s="16" t="s">
        <v>306</v>
      </c>
      <c r="C151" s="30">
        <v>2182200</v>
      </c>
      <c r="D151" s="30">
        <v>2182200</v>
      </c>
      <c r="E151" s="30">
        <f>D151-C151</f>
        <v>0</v>
      </c>
      <c r="F151" s="9">
        <f t="shared" si="3"/>
        <v>1</v>
      </c>
    </row>
    <row r="152" spans="1:6" ht="12.75">
      <c r="A152" s="28" t="s">
        <v>145</v>
      </c>
      <c r="B152" s="16" t="s">
        <v>169</v>
      </c>
      <c r="C152" s="31">
        <f>C153</f>
        <v>430158000</v>
      </c>
      <c r="D152" s="31">
        <f>D153</f>
        <v>428092844.73</v>
      </c>
      <c r="E152" s="30">
        <f aca="true" t="shared" si="4" ref="E152:E158">D152-C152</f>
        <v>-2065155.269999981</v>
      </c>
      <c r="F152" s="9">
        <f t="shared" si="3"/>
        <v>0.9951990773855188</v>
      </c>
    </row>
    <row r="153" spans="1:6" ht="12.75">
      <c r="A153" s="28" t="s">
        <v>146</v>
      </c>
      <c r="B153" s="16" t="s">
        <v>170</v>
      </c>
      <c r="C153" s="31">
        <v>430158000</v>
      </c>
      <c r="D153" s="31">
        <v>428092844.73</v>
      </c>
      <c r="E153" s="30">
        <f t="shared" si="4"/>
        <v>-2065155.269999981</v>
      </c>
      <c r="F153" s="9">
        <f t="shared" si="3"/>
        <v>0.9951990773855188</v>
      </c>
    </row>
    <row r="154" spans="1:6" ht="12.75">
      <c r="A154" s="28" t="s">
        <v>147</v>
      </c>
      <c r="B154" s="16" t="s">
        <v>168</v>
      </c>
      <c r="C154" s="31">
        <f>C155+C157</f>
        <v>51302624.4</v>
      </c>
      <c r="D154" s="31">
        <f>D155+D157</f>
        <v>39658425.53</v>
      </c>
      <c r="E154" s="30">
        <f t="shared" si="4"/>
        <v>-11644198.869999997</v>
      </c>
      <c r="F154" s="9">
        <v>0</v>
      </c>
    </row>
    <row r="155" spans="1:6" ht="45">
      <c r="A155" s="28" t="s">
        <v>283</v>
      </c>
      <c r="B155" s="16" t="s">
        <v>307</v>
      </c>
      <c r="C155" s="31">
        <f>C156</f>
        <v>21677200</v>
      </c>
      <c r="D155" s="31">
        <f>D156</f>
        <v>16895094.64</v>
      </c>
      <c r="E155" s="30">
        <f t="shared" si="4"/>
        <v>-4782105.359999999</v>
      </c>
      <c r="F155" s="9">
        <f t="shared" si="3"/>
        <v>0.7793946930415367</v>
      </c>
    </row>
    <row r="156" spans="1:6" ht="56.25">
      <c r="A156" s="28" t="s">
        <v>284</v>
      </c>
      <c r="B156" s="16" t="s">
        <v>250</v>
      </c>
      <c r="C156" s="31">
        <v>21677200</v>
      </c>
      <c r="D156" s="31">
        <v>16895094.64</v>
      </c>
      <c r="E156" s="30">
        <f t="shared" si="4"/>
        <v>-4782105.359999999</v>
      </c>
      <c r="F156" s="9">
        <f t="shared" si="3"/>
        <v>0.7793946930415367</v>
      </c>
    </row>
    <row r="157" spans="1:6" ht="21" customHeight="1">
      <c r="A157" s="28" t="s">
        <v>148</v>
      </c>
      <c r="B157" s="16" t="s">
        <v>166</v>
      </c>
      <c r="C157" s="31">
        <f>C158</f>
        <v>29625424.4</v>
      </c>
      <c r="D157" s="31">
        <f>D158</f>
        <v>22763330.89</v>
      </c>
      <c r="E157" s="30">
        <f t="shared" si="4"/>
        <v>-6862093.509999998</v>
      </c>
      <c r="F157" s="9">
        <f t="shared" si="3"/>
        <v>0.7683714698109102</v>
      </c>
    </row>
    <row r="158" spans="1:6" ht="22.5">
      <c r="A158" s="28" t="s">
        <v>149</v>
      </c>
      <c r="B158" s="16" t="s">
        <v>167</v>
      </c>
      <c r="C158" s="31">
        <v>29625424.4</v>
      </c>
      <c r="D158" s="31">
        <v>22763330.89</v>
      </c>
      <c r="E158" s="30">
        <f t="shared" si="4"/>
        <v>-6862093.509999998</v>
      </c>
      <c r="F158" s="9">
        <f t="shared" si="3"/>
        <v>0.7683714698109102</v>
      </c>
    </row>
    <row r="159" spans="1:6" ht="12.75">
      <c r="A159" s="28" t="s">
        <v>150</v>
      </c>
      <c r="B159" s="16" t="s">
        <v>308</v>
      </c>
      <c r="C159" s="31">
        <f>C160</f>
        <v>1176573.8</v>
      </c>
      <c r="D159" s="31">
        <f>D160</f>
        <v>584181</v>
      </c>
      <c r="E159" s="30">
        <f aca="true" t="shared" si="5" ref="E159:E164">D159-C159</f>
        <v>-592392.8</v>
      </c>
      <c r="F159" s="9">
        <f aca="true" t="shared" si="6" ref="F159:F164">D159/C159</f>
        <v>0.4965102911521572</v>
      </c>
    </row>
    <row r="160" spans="1:6" ht="22.5">
      <c r="A160" s="28" t="s">
        <v>151</v>
      </c>
      <c r="B160" s="16" t="s">
        <v>164</v>
      </c>
      <c r="C160" s="31">
        <f>C161</f>
        <v>1176573.8</v>
      </c>
      <c r="D160" s="31">
        <f>D161</f>
        <v>584181</v>
      </c>
      <c r="E160" s="30">
        <f t="shared" si="5"/>
        <v>-592392.8</v>
      </c>
      <c r="F160" s="9">
        <f t="shared" si="6"/>
        <v>0.4965102911521572</v>
      </c>
    </row>
    <row r="161" spans="1:6" ht="22.5">
      <c r="A161" s="28" t="s">
        <v>151</v>
      </c>
      <c r="B161" s="16" t="s">
        <v>165</v>
      </c>
      <c r="C161" s="31">
        <v>1176573.8</v>
      </c>
      <c r="D161" s="31">
        <v>584181</v>
      </c>
      <c r="E161" s="30">
        <f t="shared" si="5"/>
        <v>-592392.8</v>
      </c>
      <c r="F161" s="9">
        <f t="shared" si="6"/>
        <v>0.4965102911521572</v>
      </c>
    </row>
    <row r="162" spans="1:6" ht="33.75">
      <c r="A162" s="28" t="s">
        <v>152</v>
      </c>
      <c r="B162" s="16" t="s">
        <v>309</v>
      </c>
      <c r="C162" s="31">
        <f>C163</f>
        <v>0</v>
      </c>
      <c r="D162" s="31">
        <f>D163</f>
        <v>-13640.21</v>
      </c>
      <c r="E162" s="30">
        <f t="shared" si="5"/>
        <v>-13640.21</v>
      </c>
      <c r="F162" s="9" t="e">
        <f t="shared" si="6"/>
        <v>#DIV/0!</v>
      </c>
    </row>
    <row r="163" spans="1:6" ht="33.75">
      <c r="A163" s="28" t="s">
        <v>153</v>
      </c>
      <c r="B163" s="16" t="s">
        <v>310</v>
      </c>
      <c r="C163" s="31">
        <f>C164</f>
        <v>0</v>
      </c>
      <c r="D163" s="31">
        <f>D164</f>
        <v>-13640.21</v>
      </c>
      <c r="E163" s="30">
        <f t="shared" si="5"/>
        <v>-13640.21</v>
      </c>
      <c r="F163" s="9" t="e">
        <f t="shared" si="6"/>
        <v>#DIV/0!</v>
      </c>
    </row>
    <row r="164" spans="1:6" ht="33.75">
      <c r="A164" s="28" t="s">
        <v>154</v>
      </c>
      <c r="B164" s="16" t="s">
        <v>311</v>
      </c>
      <c r="C164" s="31">
        <v>0</v>
      </c>
      <c r="D164" s="31">
        <v>-13640.21</v>
      </c>
      <c r="E164" s="30">
        <f t="shared" si="5"/>
        <v>-13640.21</v>
      </c>
      <c r="F164" s="9" t="e">
        <f t="shared" si="6"/>
        <v>#DIV/0!</v>
      </c>
    </row>
  </sheetData>
  <sheetProtection/>
  <mergeCells count="9">
    <mergeCell ref="C1:F1"/>
    <mergeCell ref="C11:C12"/>
    <mergeCell ref="D11:D12"/>
    <mergeCell ref="E11:E12"/>
    <mergeCell ref="F11:F12"/>
    <mergeCell ref="A8:F8"/>
    <mergeCell ref="A9:D9"/>
    <mergeCell ref="A11:A12"/>
    <mergeCell ref="B11:B12"/>
  </mergeCells>
  <printOptions/>
  <pageMargins left="0.7874015748031497" right="0.31496062992125984" top="0.5905511811023623" bottom="0.3937007874015748" header="0.3937007874015748" footer="0.3937007874015748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Кривда Марина Владимировна</dc:creator>
  <cp:keywords/>
  <dc:description/>
  <cp:lastModifiedBy>Ярополова Евгения Юрьевна</cp:lastModifiedBy>
  <cp:lastPrinted>2022-02-28T09:44:29Z</cp:lastPrinted>
  <dcterms:created xsi:type="dcterms:W3CDTF">2018-10-16T10:50:40Z</dcterms:created>
  <dcterms:modified xsi:type="dcterms:W3CDTF">2022-08-30T06:43:28Z</dcterms:modified>
  <cp:category/>
  <cp:version/>
  <cp:contentType/>
  <cp:contentStatus/>
</cp:coreProperties>
</file>