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Доходы бюджета" sheetId="1" r:id="rId1"/>
  </sheets>
  <definedNames>
    <definedName name="__bookmark_1">'Доходы бюджета'!$A$5:$F$5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4">'Доходы бюджета'!$A$6:$F$138</definedName>
    <definedName name="_xlnm.Print_Titles" localSheetId="0">'Доходы бюджета'!$8:$9</definedName>
    <definedName name="_xlnm.Print_Area" localSheetId="0">'Доходы бюджета'!$A$1:$F$152</definedName>
  </definedNames>
  <calcPr fullCalcOnLoad="1"/>
</workbook>
</file>

<file path=xl/sharedStrings.xml><?xml version="1.0" encoding="utf-8"?>
<sst xmlns="http://schemas.openxmlformats.org/spreadsheetml/2006/main" count="302" uniqueCount="291">
  <si>
    <t>Приложение № 2</t>
  </si>
  <si>
    <t xml:space="preserve">Прионежского муниципального района </t>
  </si>
  <si>
    <t>Наименование 
показателя</t>
  </si>
  <si>
    <t>Код дохода по бюджетной классификации</t>
  </si>
  <si>
    <t>Уточненный план</t>
  </si>
  <si>
    <t>Исполнено</t>
  </si>
  <si>
    <t xml:space="preserve">Отклонение фактических показателей от плановых </t>
  </si>
  <si>
    <t>% исполнения</t>
  </si>
  <si>
    <t>1</t>
  </si>
  <si>
    <t>Доходы бюджета - ИТОГО, 
в том числе: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</si>
  <si>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</si>
  <si>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</si>
  <si>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</si>
  <si>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</si>
  <si>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</si>
  <si>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</si>
  <si>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</si>
  <si>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</si>
  <si>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</si>
  <si>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</si>
  <si>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</si>
  <si>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</si>
  <si>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</si>
  <si>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</si>
  <si>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</si>
  <si>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</si>
  <si>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</si>
  <si>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</si>
  <si>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</si>
  <si>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</si>
  <si>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</si>
  <si>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</si>
  <si>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</si>
  <si>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</si>
  <si>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</si>
  <si>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</si>
  <si>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</si>
  <si>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</si>
  <si>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</si>
  <si>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</si>
  <si>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</si>
  <si>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</si>
  <si>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</si>
  <si>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</si>
  <si>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</si>
  <si>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</si>
  <si>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</si>
  <si>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</si>
  <si>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</si>
  <si>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</si>
  <si>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</si>
  <si>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</si>
  <si>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</si>
  <si>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</si>
  <si>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</si>
  <si>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</si>
  <si>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</si>
  <si>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</si>
  <si>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</si>
  <si>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</si>
  <si>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</si>
  <si>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</si>
  <si>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</si>
  <si>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</si>
  <si>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00010907033051000110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</si>
  <si>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</si>
  <si>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</si>
  <si>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</si>
  <si>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00010907053051000110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</si>
  <si>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</si>
  <si>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</si>
  <si>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</si>
  <si>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</si>
  <si>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</si>
  <si>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</si>
  <si>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</si>
  <si>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</si>
  <si>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</si>
  <si>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</si>
  <si>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</si>
  <si>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</si>
  <si>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</si>
  <si>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</si>
  <si>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</si>
  <si>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</si>
  <si>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</si>
  <si>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</si>
  <si>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</si>
  <si>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</si>
  <si>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</si>
  <si>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</si>
  <si>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</si>
  <si>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</si>
  <si>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</si>
  <si>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</si>
  <si>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</si>
  <si>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</si>
  <si>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</si>
  <si>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</si>
  <si>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</si>
  <si>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</si>
  <si>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</si>
  <si>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</si>
  <si>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</si>
  <si>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</si>
  <si>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</si>
  <si>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</si>
  <si>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</si>
  <si>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</si>
  <si>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</si>
  <si>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</si>
  <si>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</si>
  <si>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</si>
  <si>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</si>
  <si>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</si>
  <si>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</si>
  <si>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</si>
  <si>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</si>
  <si>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</si>
  <si>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</si>
  <si>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</si>
  <si>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</si>
  <si>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</si>
  <si>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</si>
  <si>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</si>
  <si>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</si>
  <si>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</si>
  <si>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</si>
  <si>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</si>
  <si>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</si>
  <si>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</si>
  <si>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</si>
  <si>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</si>
  <si>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</si>
  <si>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</si>
  <si>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</si>
  <si>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</si>
  <si>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</si>
  <si>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</si>
  <si>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</si>
  <si>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</si>
  <si>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</si>
  <si>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</si>
  <si>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</si>
  <si>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</si>
  <si>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</si>
  <si>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</si>
  <si>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</si>
  <si>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</si>
  <si>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</si>
  <si>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</si>
  <si>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</si>
  <si>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</si>
  <si>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</si>
  <si>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</si>
  <si>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</si>
  <si>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</si>
  <si>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</si>
  <si>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</si>
  <si>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</si>
  <si>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</si>
  <si>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</si>
  <si>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</si>
  <si>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государственном оборонном заказе</t>
  </si>
  <si>
    <t>00011610000010000140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</si>
  <si>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</si>
  <si>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</si>
  <si>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</si>
  <si>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</si>
  <si>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Денежные взыскания (штрафы) за нарушение законодательства Российской Федерации об использовании атомной энергии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</si>
  <si>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</si>
  <si>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</si>
  <si>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</si>
  <si>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 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</si>
  <si>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</si>
  <si>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</si>
  <si>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</si>
  <si>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</si>
  <si>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</si>
  <si>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</si>
  <si>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</si>
  <si>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</si>
  <si>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</si>
  <si>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</si>
  <si>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</si>
  <si>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</si>
  <si>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</si>
  <si>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</si>
  <si>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</si>
  <si>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</si>
  <si>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</si>
  <si>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</si>
  <si>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</si>
  <si>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</si>
  <si>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</si>
  <si>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</si>
  <si>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</si>
  <si>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</si>
  <si>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</si>
  <si>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</si>
  <si>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</si>
  <si>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</si>
  <si>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</si>
  <si>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</si>
  <si>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00020220000000000150</t>
  </si>
  <si>
    <t>00020220299050000150</t>
  </si>
  <si>
    <t>00020220302050000150</t>
  </si>
  <si>
    <t>00020225097050000150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</si>
  <si>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</si>
  <si>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</si>
  <si>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</si>
  <si>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</si>
  <si>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</si>
  <si>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</si>
  <si>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</si>
  <si>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</si>
  <si>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</si>
  <si>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</si>
  <si>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</si>
  <si>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</si>
  <si>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</si>
  <si>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</si>
  <si>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</si>
  <si>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</si>
  <si>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</si>
  <si>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</si>
  <si>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</si>
  <si>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</si>
  <si>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</si>
  <si>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</si>
  <si>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</si>
  <si>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</si>
  <si>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</si>
  <si>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</si>
  <si>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</si>
  <si>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</si>
  <si>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</si>
  <si>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</si>
  <si>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</si>
  <si>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</si>
  <si>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</si>
  <si>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</si>
  <si>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</si>
  <si>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</si>
  <si>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</si>
  <si>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</si>
  <si>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</si>
  <si>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</si>
  <si>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</si>
  <si>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</si>
  <si>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</si>
  <si>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</si>
  <si>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</si>
  <si>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</si>
  <si>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</si>
  <si>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</si>
  <si>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</si>
  <si>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</si>
  <si>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</si>
  <si>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</si>
  <si>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</si>
  <si>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</t>
  </si>
  <si>
    <t>00011601073010000140</t>
  </si>
  <si>
    <t>00011601074010000140</t>
  </si>
  <si>
    <t>00011601113010000140</t>
  </si>
  <si>
    <t>00011601143010000140</t>
  </si>
  <si>
    <t>00011602020020000140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</si>
  <si>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</si>
  <si>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</si>
  <si>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</si>
  <si>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</si>
  <si>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</si>
  <si>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</si>
  <si>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</si>
  <si>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</si>
  <si>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</si>
  <si>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</si>
  <si>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</si>
  <si>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</si>
  <si>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00020236900050000150</t>
  </si>
  <si>
    <t>Единая субвенция бюджетам муниципальных районов из бюджета субъекта Российской Федерации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</si>
  <si>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</si>
  <si>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</si>
  <si>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оказания информационных услуг </t>
  </si>
  <si>
    <t>00011301075000000130</t>
  </si>
  <si>
    <t>00011302065000000130</t>
  </si>
  <si>
    <t>Доходы, поступающие в порядке возмещения расходов, понесенных в связи с эксплуатацией имущества</t>
  </si>
  <si>
    <t>00020235469050000150</t>
  </si>
  <si>
    <t>Исполнение доходной части бюджета Прионежского муниципального района за 1 полугодие 2021 года</t>
  </si>
  <si>
    <t>к Постановлению Администрации</t>
  </si>
  <si>
    <t>от "22" июля 2021 года № 729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</si>
</sst>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&quot;###,##0.00"/>
    <numFmt numFmtId="165" formatCode="0.0%"/>
  </numFmts>
  <fonts count="42">
    <font>
      <sz val="10"/>
      <name val="Arial"/>
      <family val="2"/>
    </font>
    <font>
      <b/>
      <sz val="10"/>
      <color indexed="8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64" fontId="1" fillId="33" borderId="0" xfId="0" applyNumberFormat="1" applyFont="1" applyFill="1" applyAlignment="1">
      <alignment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left" wrapText="1"/>
    </xf>
    <xf numFmtId="164" fontId="7" fillId="34" borderId="10" xfId="0" applyNumberFormat="1" applyFont="1" applyFill="1" applyBorder="1" applyAlignment="1">
      <alignment horizontal="center" wrapText="1"/>
    </xf>
    <xf numFmtId="164" fontId="7" fillId="35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1">
      <selection activeCell="D4" sqref="D4"/>
    </sheetView>
  </sheetViews>
  <sheetFormatPr defaultColWidth="9.140625" defaultRowHeight="12.75"/>
  <cols>
    <col min="1" max="1" width="61.00390625" style="1" customWidth="1"/>
    <col min="2" max="2" width="24.140625" style="0" customWidth="1"/>
    <col min="3" max="3" width="15.421875" style="1" customWidth="1"/>
    <col min="4" max="4" width="16.28125" style="1" customWidth="1"/>
    <col min="5" max="5" width="14.28125" style="0" customWidth="1"/>
    <col min="6" max="6" width="9.7109375" style="0" customWidth="1"/>
  </cols>
  <sheetData>
    <row r="1" ht="18.75" customHeight="1">
      <c r="D1" s="5" t="s">
        <v>0</v>
      </c>
    </row>
    <row r="2" ht="17.25" customHeight="1">
      <c r="D2" s="5" t="s">
        <v>289</v>
      </c>
    </row>
    <row r="3" ht="19.5" customHeight="1">
      <c r="D3" s="5" t="s">
        <v>1</v>
      </c>
    </row>
    <row r="4" ht="20.25" customHeight="1">
      <c r="D4" s="5" t="s">
        <v>290</v>
      </c>
    </row>
    <row r="5" spans="1:6" ht="1.5" customHeight="1" hidden="1">
      <c r="A5" s="2"/>
      <c r="B5" s="3"/>
      <c r="C5" s="4"/>
      <c r="D5" s="4"/>
      <c r="E5" s="3"/>
      <c r="F5" s="3"/>
    </row>
    <row r="6" spans="1:6" ht="30" customHeight="1">
      <c r="A6" s="35" t="s">
        <v>288</v>
      </c>
      <c r="B6" s="35"/>
      <c r="C6" s="35"/>
      <c r="D6" s="35"/>
      <c r="E6" s="35"/>
      <c r="F6" s="35"/>
    </row>
    <row r="7" spans="1:6" ht="7.5" customHeight="1">
      <c r="A7" s="6"/>
      <c r="B7" s="7"/>
      <c r="C7" s="6"/>
      <c r="D7" s="6"/>
      <c r="E7" s="7"/>
      <c r="F7" s="7"/>
    </row>
    <row r="8" spans="1:6" ht="60.75" customHeight="1">
      <c r="A8" s="36" t="s">
        <v>2</v>
      </c>
      <c r="B8" s="37" t="s">
        <v>3</v>
      </c>
      <c r="C8" s="36" t="s">
        <v>4</v>
      </c>
      <c r="D8" s="36" t="s">
        <v>5</v>
      </c>
      <c r="E8" s="38" t="s">
        <v>6</v>
      </c>
      <c r="F8" s="38" t="s">
        <v>7</v>
      </c>
    </row>
    <row r="9" spans="1:6" ht="12.75">
      <c r="A9" s="36"/>
      <c r="B9" s="37"/>
      <c r="C9" s="36"/>
      <c r="D9" s="36"/>
      <c r="E9" s="38"/>
      <c r="F9" s="38"/>
    </row>
    <row r="10" spans="1:6" ht="12.75">
      <c r="A10" s="8" t="s">
        <v>8</v>
      </c>
      <c r="B10" s="9">
        <v>2</v>
      </c>
      <c r="C10" s="10">
        <v>3</v>
      </c>
      <c r="D10" s="10">
        <v>4</v>
      </c>
      <c r="E10" s="11">
        <v>5</v>
      </c>
      <c r="F10" s="11">
        <v>6</v>
      </c>
    </row>
    <row r="11" spans="1:6" ht="25.5">
      <c r="A11" s="33" t="s">
        <v>9</v>
      </c>
      <c r="B11" s="32" t="s">
        <v>10</v>
      </c>
      <c r="C11" s="28">
        <f>C12+C110</f>
        <v>1003421440.17</v>
      </c>
      <c r="D11" s="28">
        <f>D12+D110</f>
        <v>450723322.46000004</v>
      </c>
      <c r="E11" s="29">
        <f aca="true" t="shared" si="0" ref="E11:E43">D11-C11</f>
        <v>-552698117.7099999</v>
      </c>
      <c r="F11" s="30">
        <f>D11/C11</f>
        <v>0.4491864578692263</v>
      </c>
    </row>
    <row r="12" spans="1:6" ht="12.75">
      <c r="A12" s="26" t="s">
        <v>11</v>
      </c>
      <c r="B12" s="32" t="s">
        <v>12</v>
      </c>
      <c r="C12" s="28">
        <f>C13+C26+C34+C37+C43+C54+C61+C70+C77+C105+C20</f>
        <v>324639785.08000004</v>
      </c>
      <c r="D12" s="28">
        <f>D13+D26+D34+D37+D43+D54+D61+D70+D77+D105+D20</f>
        <v>156642167.44</v>
      </c>
      <c r="E12" s="29">
        <f t="shared" si="0"/>
        <v>-167997617.64000005</v>
      </c>
      <c r="F12" s="30">
        <f>D12/C12</f>
        <v>0.4825106922782096</v>
      </c>
    </row>
    <row r="13" spans="1:6" ht="12.75">
      <c r="A13" s="26" t="s">
        <v>13</v>
      </c>
      <c r="B13" s="32" t="s">
        <v>14</v>
      </c>
      <c r="C13" s="28">
        <f>C14+C16+C17+C18</f>
        <v>251738570</v>
      </c>
      <c r="D13" s="28">
        <f>D14</f>
        <v>116507538.34</v>
      </c>
      <c r="E13" s="29">
        <f t="shared" si="0"/>
        <v>-135231031.66</v>
      </c>
      <c r="F13" s="30">
        <f>D13/C13</f>
        <v>0.4628116316859987</v>
      </c>
    </row>
    <row r="14" spans="1:6" ht="15.75" customHeight="1">
      <c r="A14" s="16" t="s">
        <v>15</v>
      </c>
      <c r="B14" s="12" t="s">
        <v>16</v>
      </c>
      <c r="C14" s="13">
        <f>SUM(C15:C19)</f>
        <v>251738570</v>
      </c>
      <c r="D14" s="13">
        <f>SUM(D15:D19)</f>
        <v>116507538.34</v>
      </c>
      <c r="E14" s="14">
        <f t="shared" si="0"/>
        <v>-135231031.66</v>
      </c>
      <c r="F14" s="15">
        <f>D14/C14</f>
        <v>0.4628116316859987</v>
      </c>
    </row>
    <row r="15" spans="1:6" ht="56.25" customHeight="1">
      <c r="A15" s="16" t="s">
        <v>17</v>
      </c>
      <c r="B15" s="22" t="s">
        <v>18</v>
      </c>
      <c r="C15" s="23">
        <v>251738570</v>
      </c>
      <c r="D15" s="23">
        <v>113540753.91</v>
      </c>
      <c r="E15" s="14">
        <f t="shared" si="0"/>
        <v>-138197816.09</v>
      </c>
      <c r="F15" s="15">
        <f>D15/C15</f>
        <v>0.451026451409492</v>
      </c>
    </row>
    <row r="16" spans="1:6" ht="82.5" customHeight="1">
      <c r="A16" s="16" t="s">
        <v>19</v>
      </c>
      <c r="B16" s="22" t="s">
        <v>20</v>
      </c>
      <c r="C16" s="23">
        <v>0</v>
      </c>
      <c r="D16" s="23">
        <v>1531833.06</v>
      </c>
      <c r="E16" s="14">
        <f t="shared" si="0"/>
        <v>1531833.06</v>
      </c>
      <c r="F16" s="15">
        <v>0</v>
      </c>
    </row>
    <row r="17" spans="1:6" ht="38.25">
      <c r="A17" s="16" t="s">
        <v>21</v>
      </c>
      <c r="B17" s="22" t="s">
        <v>22</v>
      </c>
      <c r="C17" s="23">
        <v>0</v>
      </c>
      <c r="D17" s="23">
        <v>451590.21</v>
      </c>
      <c r="E17" s="14">
        <f t="shared" si="0"/>
        <v>451590.21</v>
      </c>
      <c r="F17" s="15">
        <v>0</v>
      </c>
    </row>
    <row r="18" spans="1:6" ht="69" customHeight="1">
      <c r="A18" s="16" t="s">
        <v>23</v>
      </c>
      <c r="B18" s="22" t="s">
        <v>24</v>
      </c>
      <c r="C18" s="23">
        <v>0</v>
      </c>
      <c r="D18" s="23">
        <v>252435.04</v>
      </c>
      <c r="E18" s="14">
        <f t="shared" si="0"/>
        <v>252435.04</v>
      </c>
      <c r="F18" s="15">
        <v>0</v>
      </c>
    </row>
    <row r="19" spans="1:12" ht="90.75" customHeight="1">
      <c r="A19" s="16" t="s">
        <v>260</v>
      </c>
      <c r="B19" s="22" t="s">
        <v>259</v>
      </c>
      <c r="C19" s="23">
        <v>0</v>
      </c>
      <c r="D19" s="23">
        <v>730926.12</v>
      </c>
      <c r="E19" s="14">
        <f t="shared" si="0"/>
        <v>730926.12</v>
      </c>
      <c r="F19" s="15">
        <v>0</v>
      </c>
      <c r="L19" t="s">
        <v>261</v>
      </c>
    </row>
    <row r="20" spans="1:6" ht="25.5">
      <c r="A20" s="26" t="s">
        <v>25</v>
      </c>
      <c r="B20" s="31" t="s">
        <v>26</v>
      </c>
      <c r="C20" s="28">
        <f>C21</f>
        <v>151140</v>
      </c>
      <c r="D20" s="28">
        <f>D21</f>
        <v>76300.51999999999</v>
      </c>
      <c r="E20" s="29">
        <f t="shared" si="0"/>
        <v>-74839.48000000001</v>
      </c>
      <c r="F20" s="30">
        <f aca="true" t="shared" si="1" ref="F20:F28">D20/C20</f>
        <v>0.5048333994971549</v>
      </c>
    </row>
    <row r="21" spans="1:6" ht="25.5">
      <c r="A21" s="17" t="s">
        <v>27</v>
      </c>
      <c r="B21" s="22" t="s">
        <v>28</v>
      </c>
      <c r="C21" s="23">
        <f>C22+C23+C24+C25</f>
        <v>151140</v>
      </c>
      <c r="D21" s="23">
        <f>D22+D23+D24+D25</f>
        <v>76300.51999999999</v>
      </c>
      <c r="E21" s="14">
        <f t="shared" si="0"/>
        <v>-74839.48000000001</v>
      </c>
      <c r="F21" s="15">
        <f t="shared" si="1"/>
        <v>0.5048333994971549</v>
      </c>
    </row>
    <row r="22" spans="1:6" ht="76.5">
      <c r="A22" s="16" t="s">
        <v>29</v>
      </c>
      <c r="B22" s="24" t="s">
        <v>30</v>
      </c>
      <c r="C22" s="23">
        <v>70970</v>
      </c>
      <c r="D22" s="23">
        <v>34503.5</v>
      </c>
      <c r="E22" s="14">
        <f t="shared" si="0"/>
        <v>-36466.5</v>
      </c>
      <c r="F22" s="15">
        <f t="shared" si="1"/>
        <v>0.48617021276595745</v>
      </c>
    </row>
    <row r="23" spans="1:6" ht="89.25">
      <c r="A23" s="16" t="s">
        <v>31</v>
      </c>
      <c r="B23" s="24" t="s">
        <v>32</v>
      </c>
      <c r="C23" s="23">
        <v>450</v>
      </c>
      <c r="D23" s="23">
        <v>259.92</v>
      </c>
      <c r="E23" s="14">
        <f t="shared" si="0"/>
        <v>-190.07999999999998</v>
      </c>
      <c r="F23" s="15">
        <f t="shared" si="1"/>
        <v>0.5776</v>
      </c>
    </row>
    <row r="24" spans="1:6" ht="76.5">
      <c r="A24" s="16" t="s">
        <v>33</v>
      </c>
      <c r="B24" s="24" t="s">
        <v>34</v>
      </c>
      <c r="C24" s="23">
        <v>91580</v>
      </c>
      <c r="D24" s="23">
        <v>47977.42</v>
      </c>
      <c r="E24" s="14">
        <f t="shared" si="0"/>
        <v>-43602.58</v>
      </c>
      <c r="F24" s="15">
        <f t="shared" si="1"/>
        <v>0.5238853461454466</v>
      </c>
    </row>
    <row r="25" spans="1:6" ht="76.5">
      <c r="A25" s="16" t="s">
        <v>35</v>
      </c>
      <c r="B25" s="24" t="s">
        <v>36</v>
      </c>
      <c r="C25" s="23">
        <v>-11860</v>
      </c>
      <c r="D25" s="23">
        <v>-6440.32</v>
      </c>
      <c r="E25" s="14">
        <f t="shared" si="0"/>
        <v>5419.68</v>
      </c>
      <c r="F25" s="15">
        <f t="shared" si="1"/>
        <v>0.5430286677908938</v>
      </c>
    </row>
    <row r="26" spans="1:6" ht="12.75">
      <c r="A26" s="26" t="s">
        <v>37</v>
      </c>
      <c r="B26" s="27" t="s">
        <v>38</v>
      </c>
      <c r="C26" s="28">
        <f>C27+C30+C32</f>
        <v>2804890</v>
      </c>
      <c r="D26" s="28">
        <f>D27+D30+D32</f>
        <v>2461277.7800000003</v>
      </c>
      <c r="E26" s="29">
        <f t="shared" si="0"/>
        <v>-343612.21999999974</v>
      </c>
      <c r="F26" s="30">
        <f t="shared" si="1"/>
        <v>0.8774952957156966</v>
      </c>
    </row>
    <row r="27" spans="1:6" ht="12.75">
      <c r="A27" s="16" t="s">
        <v>39</v>
      </c>
      <c r="B27" s="25" t="s">
        <v>40</v>
      </c>
      <c r="C27" s="23">
        <f>C28+C29</f>
        <v>1522500</v>
      </c>
      <c r="D27" s="23">
        <f>D28+D29</f>
        <v>1506609.09</v>
      </c>
      <c r="E27" s="14">
        <f t="shared" si="0"/>
        <v>-15890.909999999916</v>
      </c>
      <c r="F27" s="15">
        <f t="shared" si="1"/>
        <v>0.9895626206896553</v>
      </c>
    </row>
    <row r="28" spans="1:6" ht="12.75">
      <c r="A28" s="16" t="s">
        <v>39</v>
      </c>
      <c r="B28" s="25" t="s">
        <v>41</v>
      </c>
      <c r="C28" s="23">
        <v>1522500</v>
      </c>
      <c r="D28" s="23">
        <v>1509986.8</v>
      </c>
      <c r="E28" s="14">
        <f t="shared" si="0"/>
        <v>-12513.199999999953</v>
      </c>
      <c r="F28" s="15">
        <f t="shared" si="1"/>
        <v>0.9917811494252874</v>
      </c>
    </row>
    <row r="29" spans="1:6" ht="25.5">
      <c r="A29" s="16" t="s">
        <v>42</v>
      </c>
      <c r="B29" s="25" t="s">
        <v>43</v>
      </c>
      <c r="C29" s="23">
        <v>0</v>
      </c>
      <c r="D29" s="23">
        <v>-3377.71</v>
      </c>
      <c r="E29" s="14">
        <f t="shared" si="0"/>
        <v>-3377.71</v>
      </c>
      <c r="F29" s="15">
        <v>0</v>
      </c>
    </row>
    <row r="30" spans="1:6" ht="12.75">
      <c r="A30" s="16" t="s">
        <v>44</v>
      </c>
      <c r="B30" s="25" t="s">
        <v>45</v>
      </c>
      <c r="C30" s="23">
        <f>C31</f>
        <v>130710</v>
      </c>
      <c r="D30" s="23">
        <f>D31</f>
        <v>62972.46</v>
      </c>
      <c r="E30" s="14">
        <f t="shared" si="0"/>
        <v>-67737.54000000001</v>
      </c>
      <c r="F30" s="15">
        <f aca="true" t="shared" si="2" ref="F30:F60">D30/C30</f>
        <v>0.4817723204039477</v>
      </c>
    </row>
    <row r="31" spans="1:6" ht="12.75">
      <c r="A31" s="16" t="s">
        <v>44</v>
      </c>
      <c r="B31" s="25" t="s">
        <v>46</v>
      </c>
      <c r="C31" s="23">
        <v>130710</v>
      </c>
      <c r="D31" s="23">
        <v>62972.46</v>
      </c>
      <c r="E31" s="14">
        <f t="shared" si="0"/>
        <v>-67737.54000000001</v>
      </c>
      <c r="F31" s="15">
        <f t="shared" si="2"/>
        <v>0.4817723204039477</v>
      </c>
    </row>
    <row r="32" spans="1:6" ht="25.5">
      <c r="A32" s="16" t="s">
        <v>47</v>
      </c>
      <c r="B32" s="25" t="s">
        <v>48</v>
      </c>
      <c r="C32" s="23">
        <f>C33</f>
        <v>1151680</v>
      </c>
      <c r="D32" s="23">
        <f>D33</f>
        <v>891696.23</v>
      </c>
      <c r="E32" s="14">
        <f t="shared" si="0"/>
        <v>-259983.77000000002</v>
      </c>
      <c r="F32" s="15">
        <f t="shared" si="2"/>
        <v>0.7742569376910252</v>
      </c>
    </row>
    <row r="33" spans="1:6" ht="25.5">
      <c r="A33" s="16" t="s">
        <v>49</v>
      </c>
      <c r="B33" s="25" t="s">
        <v>50</v>
      </c>
      <c r="C33" s="23">
        <v>1151680</v>
      </c>
      <c r="D33" s="23">
        <v>891696.23</v>
      </c>
      <c r="E33" s="14">
        <f t="shared" si="0"/>
        <v>-259983.77000000002</v>
      </c>
      <c r="F33" s="15">
        <f t="shared" si="2"/>
        <v>0.7742569376910252</v>
      </c>
    </row>
    <row r="34" spans="1:6" ht="12.75">
      <c r="A34" s="26" t="s">
        <v>51</v>
      </c>
      <c r="B34" s="27" t="s">
        <v>52</v>
      </c>
      <c r="C34" s="28">
        <f>C35</f>
        <v>2000000</v>
      </c>
      <c r="D34" s="28">
        <f>D35</f>
        <v>849673.06</v>
      </c>
      <c r="E34" s="29">
        <f t="shared" si="0"/>
        <v>-1150326.94</v>
      </c>
      <c r="F34" s="30">
        <f t="shared" si="2"/>
        <v>0.42483653000000005</v>
      </c>
    </row>
    <row r="35" spans="1:6" ht="25.5">
      <c r="A35" s="16" t="s">
        <v>53</v>
      </c>
      <c r="B35" s="25" t="s">
        <v>54</v>
      </c>
      <c r="C35" s="23">
        <f>C36</f>
        <v>2000000</v>
      </c>
      <c r="D35" s="23">
        <f>D36</f>
        <v>849673.06</v>
      </c>
      <c r="E35" s="14">
        <f t="shared" si="0"/>
        <v>-1150326.94</v>
      </c>
      <c r="F35" s="15">
        <f t="shared" si="2"/>
        <v>0.42483653000000005</v>
      </c>
    </row>
    <row r="36" spans="1:6" ht="38.25">
      <c r="A36" s="16" t="s">
        <v>55</v>
      </c>
      <c r="B36" s="25" t="s">
        <v>56</v>
      </c>
      <c r="C36" s="23">
        <v>2000000</v>
      </c>
      <c r="D36" s="23">
        <v>849673.06</v>
      </c>
      <c r="E36" s="14">
        <f t="shared" si="0"/>
        <v>-1150326.94</v>
      </c>
      <c r="F36" s="15">
        <f t="shared" si="2"/>
        <v>0.42483653000000005</v>
      </c>
    </row>
    <row r="37" spans="1:6" ht="25.5">
      <c r="A37" s="26" t="s">
        <v>57</v>
      </c>
      <c r="B37" s="27" t="s">
        <v>58</v>
      </c>
      <c r="C37" s="28">
        <f>C38</f>
        <v>5740</v>
      </c>
      <c r="D37" s="28">
        <f>D38</f>
        <v>0</v>
      </c>
      <c r="E37" s="29">
        <f t="shared" si="0"/>
        <v>-5740</v>
      </c>
      <c r="F37" s="30">
        <f t="shared" si="2"/>
        <v>0</v>
      </c>
    </row>
    <row r="38" spans="1:6" ht="12.75">
      <c r="A38" s="16" t="s">
        <v>59</v>
      </c>
      <c r="B38" s="25" t="s">
        <v>60</v>
      </c>
      <c r="C38" s="23">
        <f>C39+C41</f>
        <v>5740</v>
      </c>
      <c r="D38" s="23">
        <f>D39+D41</f>
        <v>0</v>
      </c>
      <c r="E38" s="14">
        <f t="shared" si="0"/>
        <v>-5740</v>
      </c>
      <c r="F38" s="15">
        <f t="shared" si="2"/>
        <v>0</v>
      </c>
    </row>
    <row r="39" spans="1:6" ht="38.25">
      <c r="A39" s="16" t="s">
        <v>61</v>
      </c>
      <c r="B39" s="25" t="s">
        <v>62</v>
      </c>
      <c r="C39" s="23">
        <f>C40</f>
        <v>1500</v>
      </c>
      <c r="D39" s="23">
        <f>D40</f>
        <v>0</v>
      </c>
      <c r="E39" s="14">
        <f t="shared" si="0"/>
        <v>-1500</v>
      </c>
      <c r="F39" s="15">
        <f t="shared" si="2"/>
        <v>0</v>
      </c>
    </row>
    <row r="40" spans="1:6" ht="51">
      <c r="A40" s="16" t="s">
        <v>63</v>
      </c>
      <c r="B40" s="25" t="s">
        <v>64</v>
      </c>
      <c r="C40" s="23">
        <v>1500</v>
      </c>
      <c r="D40" s="23">
        <v>0</v>
      </c>
      <c r="E40" s="14">
        <f t="shared" si="0"/>
        <v>-1500</v>
      </c>
      <c r="F40" s="15">
        <f t="shared" si="2"/>
        <v>0</v>
      </c>
    </row>
    <row r="41" spans="1:6" ht="12.75">
      <c r="A41" s="16" t="s">
        <v>65</v>
      </c>
      <c r="B41" s="25" t="s">
        <v>66</v>
      </c>
      <c r="C41" s="23">
        <f>C42</f>
        <v>4240</v>
      </c>
      <c r="D41" s="23">
        <f>D42</f>
        <v>0</v>
      </c>
      <c r="E41" s="14">
        <f t="shared" si="0"/>
        <v>-4240</v>
      </c>
      <c r="F41" s="15">
        <f t="shared" si="2"/>
        <v>0</v>
      </c>
    </row>
    <row r="42" spans="1:6" ht="25.5">
      <c r="A42" s="16" t="s">
        <v>67</v>
      </c>
      <c r="B42" s="25" t="s">
        <v>68</v>
      </c>
      <c r="C42" s="23">
        <v>4240</v>
      </c>
      <c r="D42" s="23">
        <v>0</v>
      </c>
      <c r="E42" s="14">
        <f t="shared" si="0"/>
        <v>-4240</v>
      </c>
      <c r="F42" s="15">
        <f t="shared" si="2"/>
        <v>0</v>
      </c>
    </row>
    <row r="43" spans="1:6" ht="38.25">
      <c r="A43" s="26" t="s">
        <v>69</v>
      </c>
      <c r="B43" s="27" t="s">
        <v>70</v>
      </c>
      <c r="C43" s="28">
        <f>C44+C46+C51</f>
        <v>25492840</v>
      </c>
      <c r="D43" s="28">
        <f>D44+D46+D51</f>
        <v>12596022.51</v>
      </c>
      <c r="E43" s="29">
        <f t="shared" si="0"/>
        <v>-12896817.49</v>
      </c>
      <c r="F43" s="30">
        <f t="shared" si="2"/>
        <v>0.4941004027013075</v>
      </c>
    </row>
    <row r="44" spans="1:6" ht="25.5">
      <c r="A44" s="16" t="s">
        <v>71</v>
      </c>
      <c r="B44" s="25" t="s">
        <v>72</v>
      </c>
      <c r="C44" s="23">
        <f>C45</f>
        <v>123800</v>
      </c>
      <c r="D44" s="23">
        <f>D45</f>
        <v>57178.98</v>
      </c>
      <c r="E44" s="14">
        <f aca="true" t="shared" si="3" ref="E44:E76">D44-C44</f>
        <v>-66621.01999999999</v>
      </c>
      <c r="F44" s="15">
        <f t="shared" si="2"/>
        <v>0.4618657512116317</v>
      </c>
    </row>
    <row r="45" spans="1:6" ht="25.5">
      <c r="A45" s="16" t="s">
        <v>73</v>
      </c>
      <c r="B45" s="25" t="s">
        <v>74</v>
      </c>
      <c r="C45" s="23">
        <v>123800</v>
      </c>
      <c r="D45" s="23">
        <v>57178.98</v>
      </c>
      <c r="E45" s="14">
        <f t="shared" si="3"/>
        <v>-66621.01999999999</v>
      </c>
      <c r="F45" s="15">
        <f t="shared" si="2"/>
        <v>0.4618657512116317</v>
      </c>
    </row>
    <row r="46" spans="1:6" ht="63.75">
      <c r="A46" s="16" t="s">
        <v>75</v>
      </c>
      <c r="B46" s="25" t="s">
        <v>76</v>
      </c>
      <c r="C46" s="23">
        <f>C47+C49</f>
        <v>22369040</v>
      </c>
      <c r="D46" s="23">
        <f>D47+D49</f>
        <v>11290529.549999999</v>
      </c>
      <c r="E46" s="14">
        <f t="shared" si="3"/>
        <v>-11078510.450000001</v>
      </c>
      <c r="F46" s="15">
        <f t="shared" si="2"/>
        <v>0.5047391193363684</v>
      </c>
    </row>
    <row r="47" spans="1:6" ht="51">
      <c r="A47" s="16" t="s">
        <v>77</v>
      </c>
      <c r="B47" s="25" t="s">
        <v>78</v>
      </c>
      <c r="C47" s="23">
        <f>C48</f>
        <v>20900000</v>
      </c>
      <c r="D47" s="23">
        <f>D48</f>
        <v>10779330.95</v>
      </c>
      <c r="E47" s="14">
        <f t="shared" si="3"/>
        <v>-10120669.05</v>
      </c>
      <c r="F47" s="15">
        <f t="shared" si="2"/>
        <v>0.515757461722488</v>
      </c>
    </row>
    <row r="48" spans="1:6" ht="63.75">
      <c r="A48" s="16" t="s">
        <v>79</v>
      </c>
      <c r="B48" s="25" t="s">
        <v>80</v>
      </c>
      <c r="C48" s="23">
        <v>20900000</v>
      </c>
      <c r="D48" s="23">
        <v>10779330.95</v>
      </c>
      <c r="E48" s="14">
        <f t="shared" si="3"/>
        <v>-10120669.05</v>
      </c>
      <c r="F48" s="15">
        <f t="shared" si="2"/>
        <v>0.515757461722488</v>
      </c>
    </row>
    <row r="49" spans="1:6" ht="63.75">
      <c r="A49" s="16" t="s">
        <v>81</v>
      </c>
      <c r="B49" s="25" t="s">
        <v>82</v>
      </c>
      <c r="C49" s="23">
        <f>C50</f>
        <v>1469040</v>
      </c>
      <c r="D49" s="23">
        <f>D50</f>
        <v>511198.6</v>
      </c>
      <c r="E49" s="14">
        <f t="shared" si="3"/>
        <v>-957841.4</v>
      </c>
      <c r="F49" s="15">
        <f t="shared" si="2"/>
        <v>0.3479814028208898</v>
      </c>
    </row>
    <row r="50" spans="1:6" ht="51">
      <c r="A50" s="16" t="s">
        <v>83</v>
      </c>
      <c r="B50" s="25" t="s">
        <v>84</v>
      </c>
      <c r="C50" s="23">
        <v>1469040</v>
      </c>
      <c r="D50" s="23">
        <v>511198.6</v>
      </c>
      <c r="E50" s="14">
        <f t="shared" si="3"/>
        <v>-957841.4</v>
      </c>
      <c r="F50" s="15">
        <f t="shared" si="2"/>
        <v>0.3479814028208898</v>
      </c>
    </row>
    <row r="51" spans="1:6" ht="63.75">
      <c r="A51" s="16" t="s">
        <v>85</v>
      </c>
      <c r="B51" s="25" t="s">
        <v>86</v>
      </c>
      <c r="C51" s="23">
        <f>C52</f>
        <v>3000000</v>
      </c>
      <c r="D51" s="23">
        <f>D52</f>
        <v>1248313.98</v>
      </c>
      <c r="E51" s="14">
        <f t="shared" si="3"/>
        <v>-1751686.02</v>
      </c>
      <c r="F51" s="15">
        <f t="shared" si="2"/>
        <v>0.41610466</v>
      </c>
    </row>
    <row r="52" spans="1:6" ht="63.75">
      <c r="A52" s="16" t="s">
        <v>87</v>
      </c>
      <c r="B52" s="25" t="s">
        <v>88</v>
      </c>
      <c r="C52" s="23">
        <f>C53</f>
        <v>3000000</v>
      </c>
      <c r="D52" s="23">
        <f>D53</f>
        <v>1248313.98</v>
      </c>
      <c r="E52" s="14">
        <f t="shared" si="3"/>
        <v>-1751686.02</v>
      </c>
      <c r="F52" s="15">
        <f t="shared" si="2"/>
        <v>0.41610466</v>
      </c>
    </row>
    <row r="53" spans="1:6" ht="51.75" customHeight="1">
      <c r="A53" s="16" t="s">
        <v>89</v>
      </c>
      <c r="B53" s="25" t="s">
        <v>90</v>
      </c>
      <c r="C53" s="23">
        <v>3000000</v>
      </c>
      <c r="D53" s="23">
        <v>1248313.98</v>
      </c>
      <c r="E53" s="14">
        <f t="shared" si="3"/>
        <v>-1751686.02</v>
      </c>
      <c r="F53" s="15">
        <f t="shared" si="2"/>
        <v>0.41610466</v>
      </c>
    </row>
    <row r="54" spans="1:6" ht="21.75" customHeight="1">
      <c r="A54" s="26" t="s">
        <v>91</v>
      </c>
      <c r="B54" s="27" t="s">
        <v>92</v>
      </c>
      <c r="C54" s="28">
        <f>C56+C57+C58</f>
        <v>7536718.29</v>
      </c>
      <c r="D54" s="28">
        <f>D56+D57+D58</f>
        <v>5553237.620000001</v>
      </c>
      <c r="E54" s="29">
        <f t="shared" si="3"/>
        <v>-1983480.669999999</v>
      </c>
      <c r="F54" s="30">
        <f t="shared" si="2"/>
        <v>0.7368243586029007</v>
      </c>
    </row>
    <row r="55" spans="1:6" ht="12.75">
      <c r="A55" s="16" t="s">
        <v>93</v>
      </c>
      <c r="B55" s="25" t="s">
        <v>94</v>
      </c>
      <c r="C55" s="23">
        <f>C56+C58</f>
        <v>7472418.29</v>
      </c>
      <c r="D55" s="23">
        <f>D56+D58</f>
        <v>5406353.790000001</v>
      </c>
      <c r="E55" s="14">
        <f t="shared" si="3"/>
        <v>-2066064.499999999</v>
      </c>
      <c r="F55" s="15">
        <f t="shared" si="2"/>
        <v>0.7235079167389599</v>
      </c>
    </row>
    <row r="56" spans="1:6" ht="25.5">
      <c r="A56" s="16" t="s">
        <v>95</v>
      </c>
      <c r="B56" s="25" t="s">
        <v>96</v>
      </c>
      <c r="C56" s="23">
        <v>689314.29</v>
      </c>
      <c r="D56" s="23">
        <v>527006.9</v>
      </c>
      <c r="E56" s="14">
        <f t="shared" si="3"/>
        <v>-162307.39</v>
      </c>
      <c r="F56" s="15">
        <f t="shared" si="2"/>
        <v>0.7645379004111462</v>
      </c>
    </row>
    <row r="57" spans="1:6" ht="12.75">
      <c r="A57" s="16" t="s">
        <v>97</v>
      </c>
      <c r="B57" s="25" t="s">
        <v>98</v>
      </c>
      <c r="C57" s="23">
        <v>64300</v>
      </c>
      <c r="D57" s="23">
        <v>146883.83</v>
      </c>
      <c r="E57" s="14">
        <f t="shared" si="3"/>
        <v>82583.82999999999</v>
      </c>
      <c r="F57" s="15">
        <f t="shared" si="2"/>
        <v>2.2843519440124416</v>
      </c>
    </row>
    <row r="58" spans="1:6" ht="12.75">
      <c r="A58" s="16" t="s">
        <v>99</v>
      </c>
      <c r="B58" s="25" t="s">
        <v>100</v>
      </c>
      <c r="C58" s="23">
        <f>C59+C60</f>
        <v>6783104</v>
      </c>
      <c r="D58" s="23">
        <f>D59+D60</f>
        <v>4879346.890000001</v>
      </c>
      <c r="E58" s="14">
        <f t="shared" si="3"/>
        <v>-1903757.1099999994</v>
      </c>
      <c r="F58" s="15">
        <f t="shared" si="2"/>
        <v>0.7193383574835357</v>
      </c>
    </row>
    <row r="59" spans="1:6" ht="12.75">
      <c r="A59" s="16" t="s">
        <v>101</v>
      </c>
      <c r="B59" s="25" t="s">
        <v>102</v>
      </c>
      <c r="C59" s="23">
        <v>670300</v>
      </c>
      <c r="D59" s="23">
        <v>75873.57</v>
      </c>
      <c r="E59" s="14">
        <f t="shared" si="3"/>
        <v>-594426.4299999999</v>
      </c>
      <c r="F59" s="15">
        <f t="shared" si="2"/>
        <v>0.11319345069371924</v>
      </c>
    </row>
    <row r="60" spans="1:6" ht="12.75">
      <c r="A60" s="16" t="s">
        <v>103</v>
      </c>
      <c r="B60" s="25" t="s">
        <v>104</v>
      </c>
      <c r="C60" s="23">
        <v>6112804</v>
      </c>
      <c r="D60" s="23">
        <v>4803473.32</v>
      </c>
      <c r="E60" s="14">
        <f t="shared" si="3"/>
        <v>-1309330.6799999997</v>
      </c>
      <c r="F60" s="15">
        <f t="shared" si="2"/>
        <v>0.7858052245745161</v>
      </c>
    </row>
    <row r="61" spans="1:6" ht="25.5">
      <c r="A61" s="26" t="s">
        <v>105</v>
      </c>
      <c r="B61" s="27" t="s">
        <v>106</v>
      </c>
      <c r="C61" s="28">
        <f>C62+C66</f>
        <v>26626381.79</v>
      </c>
      <c r="D61" s="28">
        <f>D62+D66</f>
        <v>13917921.74</v>
      </c>
      <c r="E61" s="29">
        <f t="shared" si="3"/>
        <v>-12708460.049999999</v>
      </c>
      <c r="F61" s="30">
        <f>D61/C61</f>
        <v>0.5227117168892665</v>
      </c>
    </row>
    <row r="62" spans="1:6" ht="12.75">
      <c r="A62" s="16" t="s">
        <v>107</v>
      </c>
      <c r="B62" s="22" t="s">
        <v>108</v>
      </c>
      <c r="C62" s="23">
        <f>C64+C63</f>
        <v>24729381.79</v>
      </c>
      <c r="D62" s="23">
        <f>D64+D63</f>
        <v>12014225.84</v>
      </c>
      <c r="E62" s="23">
        <f>E64+E63</f>
        <v>-12715155.95</v>
      </c>
      <c r="F62" s="15">
        <f>D62/C62</f>
        <v>0.48582798963693785</v>
      </c>
    </row>
    <row r="63" spans="1:6" ht="12.75">
      <c r="A63" s="16" t="s">
        <v>283</v>
      </c>
      <c r="B63" s="22" t="s">
        <v>284</v>
      </c>
      <c r="C63" s="23">
        <v>0</v>
      </c>
      <c r="D63" s="23">
        <v>75040</v>
      </c>
      <c r="E63" s="14">
        <f t="shared" si="3"/>
        <v>75040</v>
      </c>
      <c r="F63" s="15">
        <v>0</v>
      </c>
    </row>
    <row r="64" spans="1:6" ht="12.75">
      <c r="A64" s="16" t="s">
        <v>109</v>
      </c>
      <c r="B64" s="25" t="s">
        <v>110</v>
      </c>
      <c r="C64" s="23">
        <f>C65</f>
        <v>24729381.79</v>
      </c>
      <c r="D64" s="23">
        <f>D65</f>
        <v>11939185.84</v>
      </c>
      <c r="E64" s="14">
        <f t="shared" si="3"/>
        <v>-12790195.95</v>
      </c>
      <c r="F64" s="15">
        <f>D64/C64</f>
        <v>0.48279354257161156</v>
      </c>
    </row>
    <row r="65" spans="1:6" ht="25.5">
      <c r="A65" s="16" t="s">
        <v>111</v>
      </c>
      <c r="B65" s="25" t="s">
        <v>112</v>
      </c>
      <c r="C65" s="23">
        <v>24729381.79</v>
      </c>
      <c r="D65" s="23">
        <v>11939185.84</v>
      </c>
      <c r="E65" s="14">
        <f t="shared" si="3"/>
        <v>-12790195.95</v>
      </c>
      <c r="F65" s="15">
        <f>D65/C65</f>
        <v>0.48279354257161156</v>
      </c>
    </row>
    <row r="66" spans="1:6" ht="12.75">
      <c r="A66" s="16" t="s">
        <v>113</v>
      </c>
      <c r="B66" s="25" t="s">
        <v>114</v>
      </c>
      <c r="C66" s="23">
        <f>C67+C68</f>
        <v>1897000</v>
      </c>
      <c r="D66" s="23">
        <f>D67+D68</f>
        <v>1903695.9</v>
      </c>
      <c r="E66" s="23">
        <f>E67+E68</f>
        <v>6695.899999999907</v>
      </c>
      <c r="F66" s="15">
        <f>D66/C66</f>
        <v>1.0035297311544544</v>
      </c>
    </row>
    <row r="67" spans="1:6" ht="25.5">
      <c r="A67" s="16" t="s">
        <v>286</v>
      </c>
      <c r="B67" s="22" t="s">
        <v>285</v>
      </c>
      <c r="C67" s="23">
        <v>0</v>
      </c>
      <c r="D67" s="23">
        <v>2282</v>
      </c>
      <c r="E67" s="14">
        <f t="shared" si="3"/>
        <v>2282</v>
      </c>
      <c r="F67" s="15">
        <v>0</v>
      </c>
    </row>
    <row r="68" spans="1:6" ht="12.75">
      <c r="A68" s="16" t="s">
        <v>115</v>
      </c>
      <c r="B68" s="25" t="s">
        <v>116</v>
      </c>
      <c r="C68" s="23">
        <f>C69</f>
        <v>1897000</v>
      </c>
      <c r="D68" s="23">
        <f>D69</f>
        <v>1901413.9</v>
      </c>
      <c r="E68" s="14">
        <f t="shared" si="3"/>
        <v>4413.899999999907</v>
      </c>
      <c r="F68" s="15">
        <v>0</v>
      </c>
    </row>
    <row r="69" spans="1:11" ht="18" customHeight="1">
      <c r="A69" s="16" t="s">
        <v>117</v>
      </c>
      <c r="B69" s="25" t="s">
        <v>118</v>
      </c>
      <c r="C69" s="23">
        <v>1897000</v>
      </c>
      <c r="D69" s="23">
        <v>1901413.9</v>
      </c>
      <c r="E69" s="14">
        <f t="shared" si="3"/>
        <v>4413.899999999907</v>
      </c>
      <c r="F69" s="15">
        <v>0</v>
      </c>
      <c r="J69" t="s">
        <v>261</v>
      </c>
      <c r="K69" t="s">
        <v>261</v>
      </c>
    </row>
    <row r="70" spans="1:6" ht="25.5">
      <c r="A70" s="26" t="s">
        <v>119</v>
      </c>
      <c r="B70" s="27" t="s">
        <v>120</v>
      </c>
      <c r="C70" s="28">
        <f>C71+C74</f>
        <v>5949235</v>
      </c>
      <c r="D70" s="28">
        <f>D71+D74</f>
        <v>3459779.76</v>
      </c>
      <c r="E70" s="29">
        <f t="shared" si="3"/>
        <v>-2489455.24</v>
      </c>
      <c r="F70" s="30">
        <f aca="true" t="shared" si="4" ref="F70:F77">D70/C70</f>
        <v>0.5815503606766248</v>
      </c>
    </row>
    <row r="71" spans="1:9" ht="63.75">
      <c r="A71" s="16" t="s">
        <v>121</v>
      </c>
      <c r="B71" s="25" t="s">
        <v>122</v>
      </c>
      <c r="C71" s="23">
        <f>C72</f>
        <v>1949235</v>
      </c>
      <c r="D71" s="23">
        <f>D72</f>
        <v>1187607.75</v>
      </c>
      <c r="E71" s="14">
        <f t="shared" si="3"/>
        <v>-761627.25</v>
      </c>
      <c r="F71" s="15">
        <f t="shared" si="4"/>
        <v>0.6092686361572617</v>
      </c>
      <c r="I71" t="s">
        <v>261</v>
      </c>
    </row>
    <row r="72" spans="1:6" ht="70.5" customHeight="1">
      <c r="A72" s="16" t="s">
        <v>123</v>
      </c>
      <c r="B72" s="25" t="s">
        <v>124</v>
      </c>
      <c r="C72" s="23">
        <f>C73</f>
        <v>1949235</v>
      </c>
      <c r="D72" s="23">
        <f>D73</f>
        <v>1187607.75</v>
      </c>
      <c r="E72" s="14">
        <f t="shared" si="3"/>
        <v>-761627.25</v>
      </c>
      <c r="F72" s="15">
        <f t="shared" si="4"/>
        <v>0.6092686361572617</v>
      </c>
    </row>
    <row r="73" spans="1:6" ht="63.75">
      <c r="A73" s="16" t="s">
        <v>125</v>
      </c>
      <c r="B73" s="25" t="s">
        <v>126</v>
      </c>
      <c r="C73" s="23">
        <v>1949235</v>
      </c>
      <c r="D73" s="23">
        <v>1187607.75</v>
      </c>
      <c r="E73" s="14">
        <f t="shared" si="3"/>
        <v>-761627.25</v>
      </c>
      <c r="F73" s="15">
        <f t="shared" si="4"/>
        <v>0.6092686361572617</v>
      </c>
    </row>
    <row r="74" spans="1:6" ht="25.5">
      <c r="A74" s="16" t="s">
        <v>127</v>
      </c>
      <c r="B74" s="25" t="s">
        <v>128</v>
      </c>
      <c r="C74" s="23">
        <f>C75</f>
        <v>4000000</v>
      </c>
      <c r="D74" s="23">
        <f>D75</f>
        <v>2272172.01</v>
      </c>
      <c r="E74" s="14">
        <f t="shared" si="3"/>
        <v>-1727827.9900000002</v>
      </c>
      <c r="F74" s="15">
        <f t="shared" si="4"/>
        <v>0.5680430025</v>
      </c>
    </row>
    <row r="75" spans="1:6" ht="25.5">
      <c r="A75" s="16" t="s">
        <v>129</v>
      </c>
      <c r="B75" s="25" t="s">
        <v>130</v>
      </c>
      <c r="C75" s="23">
        <f>C76</f>
        <v>4000000</v>
      </c>
      <c r="D75" s="23">
        <f>D76</f>
        <v>2272172.01</v>
      </c>
      <c r="E75" s="14">
        <f t="shared" si="3"/>
        <v>-1727827.9900000002</v>
      </c>
      <c r="F75" s="15">
        <f t="shared" si="4"/>
        <v>0.5680430025</v>
      </c>
    </row>
    <row r="76" spans="1:6" ht="41.25" customHeight="1">
      <c r="A76" s="16" t="s">
        <v>131</v>
      </c>
      <c r="B76" s="25" t="s">
        <v>132</v>
      </c>
      <c r="C76" s="23">
        <v>4000000</v>
      </c>
      <c r="D76" s="23">
        <v>2272172.01</v>
      </c>
      <c r="E76" s="14">
        <f t="shared" si="3"/>
        <v>-1727827.9900000002</v>
      </c>
      <c r="F76" s="15">
        <f t="shared" si="4"/>
        <v>0.5680430025</v>
      </c>
    </row>
    <row r="77" spans="1:6" ht="15.75" customHeight="1">
      <c r="A77" s="26" t="s">
        <v>133</v>
      </c>
      <c r="B77" s="27" t="s">
        <v>134</v>
      </c>
      <c r="C77" s="28">
        <f>C78++C93+C97+C100+C90</f>
        <v>2019490</v>
      </c>
      <c r="D77" s="28">
        <f>D78++D93+D97+D100+D90</f>
        <v>1120339.51</v>
      </c>
      <c r="E77" s="29">
        <f aca="true" t="shared" si="5" ref="E77:E104">D77-C77</f>
        <v>-899150.49</v>
      </c>
      <c r="F77" s="30">
        <f t="shared" si="4"/>
        <v>0.5547635838751368</v>
      </c>
    </row>
    <row r="78" spans="1:6" ht="51">
      <c r="A78" s="19" t="s">
        <v>135</v>
      </c>
      <c r="B78" s="22" t="s">
        <v>136</v>
      </c>
      <c r="C78" s="23">
        <v>1919490</v>
      </c>
      <c r="D78" s="23">
        <f>D79+D80+D83+D86+D87+D88+D89+D81+D82+D84+D85</f>
        <v>460115.18</v>
      </c>
      <c r="E78" s="14">
        <f t="shared" si="5"/>
        <v>-1459374.82</v>
      </c>
      <c r="F78" s="15">
        <v>0</v>
      </c>
    </row>
    <row r="79" spans="1:6" ht="63.75">
      <c r="A79" s="16" t="s">
        <v>137</v>
      </c>
      <c r="B79" s="22" t="s">
        <v>138</v>
      </c>
      <c r="C79" s="23">
        <v>0</v>
      </c>
      <c r="D79" s="23">
        <v>11320.21</v>
      </c>
      <c r="E79" s="14">
        <f t="shared" si="5"/>
        <v>11320.21</v>
      </c>
      <c r="F79" s="15">
        <v>0</v>
      </c>
    </row>
    <row r="80" spans="1:6" ht="76.5">
      <c r="A80" s="16" t="s">
        <v>139</v>
      </c>
      <c r="B80" s="22" t="s">
        <v>140</v>
      </c>
      <c r="C80" s="23">
        <v>0</v>
      </c>
      <c r="D80" s="23">
        <v>66468.4</v>
      </c>
      <c r="E80" s="14">
        <f t="shared" si="5"/>
        <v>66468.4</v>
      </c>
      <c r="F80" s="15">
        <v>0</v>
      </c>
    </row>
    <row r="81" spans="1:6" ht="63.75">
      <c r="A81" s="16" t="s">
        <v>267</v>
      </c>
      <c r="B81" s="22" t="s">
        <v>262</v>
      </c>
      <c r="C81" s="23">
        <v>0</v>
      </c>
      <c r="D81" s="23">
        <v>24011.5</v>
      </c>
      <c r="E81" s="14">
        <f t="shared" si="5"/>
        <v>24011.5</v>
      </c>
      <c r="F81" s="15">
        <v>0</v>
      </c>
    </row>
    <row r="82" spans="1:6" ht="51">
      <c r="A82" s="16" t="s">
        <v>268</v>
      </c>
      <c r="B82" s="22" t="s">
        <v>263</v>
      </c>
      <c r="C82" s="23">
        <v>0</v>
      </c>
      <c r="D82" s="23">
        <v>10000</v>
      </c>
      <c r="E82" s="14">
        <f t="shared" si="5"/>
        <v>10000</v>
      </c>
      <c r="F82" s="15">
        <v>0</v>
      </c>
    </row>
    <row r="83" spans="1:6" ht="63.75">
      <c r="A83" s="16" t="s">
        <v>141</v>
      </c>
      <c r="B83" s="22" t="s">
        <v>142</v>
      </c>
      <c r="C83" s="23">
        <v>0</v>
      </c>
      <c r="D83" s="23">
        <v>80137.47</v>
      </c>
      <c r="E83" s="14">
        <f t="shared" si="5"/>
        <v>80137.47</v>
      </c>
      <c r="F83" s="15">
        <v>0</v>
      </c>
    </row>
    <row r="84" spans="1:6" ht="63.75">
      <c r="A84" s="16" t="s">
        <v>269</v>
      </c>
      <c r="B84" s="22" t="s">
        <v>264</v>
      </c>
      <c r="C84" s="23">
        <v>0</v>
      </c>
      <c r="D84" s="23">
        <v>1500</v>
      </c>
      <c r="E84" s="14">
        <f t="shared" si="5"/>
        <v>1500</v>
      </c>
      <c r="F84" s="15"/>
    </row>
    <row r="85" spans="1:6" ht="76.5">
      <c r="A85" s="16" t="s">
        <v>270</v>
      </c>
      <c r="B85" s="22" t="s">
        <v>265</v>
      </c>
      <c r="C85" s="23">
        <v>0</v>
      </c>
      <c r="D85" s="23">
        <v>15250.67</v>
      </c>
      <c r="E85" s="14">
        <f t="shared" si="5"/>
        <v>15250.67</v>
      </c>
      <c r="F85" s="15"/>
    </row>
    <row r="86" spans="1:6" ht="89.25">
      <c r="A86" s="16" t="s">
        <v>143</v>
      </c>
      <c r="B86" s="22" t="s">
        <v>144</v>
      </c>
      <c r="C86" s="23">
        <v>0</v>
      </c>
      <c r="D86" s="23">
        <v>-12790.92</v>
      </c>
      <c r="E86" s="14">
        <f t="shared" si="5"/>
        <v>-12790.92</v>
      </c>
      <c r="F86" s="15">
        <v>0</v>
      </c>
    </row>
    <row r="87" spans="1:6" ht="165.75">
      <c r="A87" s="16" t="s">
        <v>145</v>
      </c>
      <c r="B87" s="22" t="s">
        <v>146</v>
      </c>
      <c r="C87" s="23">
        <v>0</v>
      </c>
      <c r="D87" s="23">
        <v>40000</v>
      </c>
      <c r="E87" s="14">
        <f t="shared" si="5"/>
        <v>40000</v>
      </c>
      <c r="F87" s="15">
        <v>0</v>
      </c>
    </row>
    <row r="88" spans="1:6" ht="63.75">
      <c r="A88" s="16" t="s">
        <v>147</v>
      </c>
      <c r="B88" s="22" t="s">
        <v>148</v>
      </c>
      <c r="C88" s="23">
        <v>0</v>
      </c>
      <c r="D88" s="23">
        <v>52479.01</v>
      </c>
      <c r="E88" s="14">
        <f t="shared" si="5"/>
        <v>52479.01</v>
      </c>
      <c r="F88" s="15">
        <v>0</v>
      </c>
    </row>
    <row r="89" spans="1:6" ht="63.75">
      <c r="A89" s="16" t="s">
        <v>149</v>
      </c>
      <c r="B89" s="22" t="s">
        <v>150</v>
      </c>
      <c r="C89" s="23">
        <v>0</v>
      </c>
      <c r="D89" s="23">
        <v>171738.84</v>
      </c>
      <c r="E89" s="14">
        <f t="shared" si="5"/>
        <v>171738.84</v>
      </c>
      <c r="F89" s="15">
        <v>0</v>
      </c>
    </row>
    <row r="90" spans="1:6" ht="38.25">
      <c r="A90" s="16" t="s">
        <v>271</v>
      </c>
      <c r="B90" s="22" t="s">
        <v>266</v>
      </c>
      <c r="C90" s="23">
        <v>0</v>
      </c>
      <c r="D90" s="23">
        <v>3281.29</v>
      </c>
      <c r="E90" s="14">
        <f t="shared" si="5"/>
        <v>3281.29</v>
      </c>
      <c r="F90" s="15"/>
    </row>
    <row r="91" spans="1:6" ht="38.25" hidden="1">
      <c r="A91" s="16" t="s">
        <v>151</v>
      </c>
      <c r="B91" s="25" t="s">
        <v>152</v>
      </c>
      <c r="C91" s="23">
        <v>0</v>
      </c>
      <c r="D91" s="23">
        <v>0</v>
      </c>
      <c r="E91" s="14">
        <f t="shared" si="5"/>
        <v>0</v>
      </c>
      <c r="F91" s="15">
        <v>0</v>
      </c>
    </row>
    <row r="92" spans="1:6" ht="51" hidden="1">
      <c r="A92" s="16" t="s">
        <v>153</v>
      </c>
      <c r="B92" s="25" t="s">
        <v>154</v>
      </c>
      <c r="C92" s="23">
        <v>0</v>
      </c>
      <c r="D92" s="23">
        <v>0</v>
      </c>
      <c r="E92" s="14">
        <f t="shared" si="5"/>
        <v>0</v>
      </c>
      <c r="F92" s="15">
        <v>0</v>
      </c>
    </row>
    <row r="93" spans="1:6" ht="76.5">
      <c r="A93" s="16" t="s">
        <v>155</v>
      </c>
      <c r="B93" s="22" t="s">
        <v>156</v>
      </c>
      <c r="C93" s="23">
        <f>C94</f>
        <v>0</v>
      </c>
      <c r="D93" s="23">
        <f>D94</f>
        <v>8765.5</v>
      </c>
      <c r="E93" s="14">
        <f t="shared" si="5"/>
        <v>8765.5</v>
      </c>
      <c r="F93" s="15">
        <v>0</v>
      </c>
    </row>
    <row r="94" spans="1:6" ht="51">
      <c r="A94" s="16" t="s">
        <v>157</v>
      </c>
      <c r="B94" s="22" t="s">
        <v>158</v>
      </c>
      <c r="C94" s="23">
        <v>0</v>
      </c>
      <c r="D94" s="23">
        <v>8765.5</v>
      </c>
      <c r="E94" s="14">
        <f t="shared" si="5"/>
        <v>8765.5</v>
      </c>
      <c r="F94" s="15">
        <v>0</v>
      </c>
    </row>
    <row r="95" spans="1:6" ht="51" hidden="1">
      <c r="A95" s="16" t="s">
        <v>159</v>
      </c>
      <c r="B95" s="25" t="s">
        <v>160</v>
      </c>
      <c r="C95" s="23">
        <v>0</v>
      </c>
      <c r="D95" s="23">
        <v>0</v>
      </c>
      <c r="E95" s="14">
        <f t="shared" si="5"/>
        <v>0</v>
      </c>
      <c r="F95" s="15">
        <v>0</v>
      </c>
    </row>
    <row r="96" spans="1:6" ht="38.25" hidden="1">
      <c r="A96" s="16" t="s">
        <v>161</v>
      </c>
      <c r="B96" s="25" t="s">
        <v>162</v>
      </c>
      <c r="C96" s="23">
        <v>0</v>
      </c>
      <c r="D96" s="23">
        <v>0</v>
      </c>
      <c r="E96" s="14">
        <f t="shared" si="5"/>
        <v>0</v>
      </c>
      <c r="F96" s="15">
        <v>0</v>
      </c>
    </row>
    <row r="97" spans="1:6" ht="25.5">
      <c r="A97" s="19" t="s">
        <v>163</v>
      </c>
      <c r="B97" s="22" t="s">
        <v>164</v>
      </c>
      <c r="C97" s="23">
        <f>C99+C98</f>
        <v>30000</v>
      </c>
      <c r="D97" s="23">
        <f>D99+D98</f>
        <v>98103.89</v>
      </c>
      <c r="E97" s="14">
        <f t="shared" si="5"/>
        <v>68103.89</v>
      </c>
      <c r="F97" s="15">
        <v>0</v>
      </c>
    </row>
    <row r="98" spans="1:6" ht="102">
      <c r="A98" s="19" t="s">
        <v>165</v>
      </c>
      <c r="B98" s="22" t="s">
        <v>166</v>
      </c>
      <c r="C98" s="23">
        <v>30000</v>
      </c>
      <c r="D98" s="23">
        <v>90641.99</v>
      </c>
      <c r="E98" s="14">
        <f t="shared" si="5"/>
        <v>60641.990000000005</v>
      </c>
      <c r="F98" s="15">
        <v>0</v>
      </c>
    </row>
    <row r="99" spans="1:6" ht="63.75">
      <c r="A99" s="16" t="s">
        <v>167</v>
      </c>
      <c r="B99" s="22" t="s">
        <v>168</v>
      </c>
      <c r="C99" s="23">
        <v>0</v>
      </c>
      <c r="D99" s="23">
        <v>7461.9</v>
      </c>
      <c r="E99" s="14">
        <f t="shared" si="5"/>
        <v>7461.9</v>
      </c>
      <c r="F99" s="15">
        <v>0</v>
      </c>
    </row>
    <row r="100" spans="1:6" ht="25.5">
      <c r="A100" s="16" t="s">
        <v>169</v>
      </c>
      <c r="B100" s="22" t="s">
        <v>170</v>
      </c>
      <c r="C100" s="23">
        <f>C101</f>
        <v>70000</v>
      </c>
      <c r="D100" s="23">
        <f>D101</f>
        <v>550073.65</v>
      </c>
      <c r="E100" s="14">
        <f t="shared" si="5"/>
        <v>480073.65</v>
      </c>
      <c r="F100" s="15">
        <v>0</v>
      </c>
    </row>
    <row r="101" spans="1:6" ht="76.5">
      <c r="A101" s="16" t="s">
        <v>171</v>
      </c>
      <c r="B101" s="22" t="s">
        <v>172</v>
      </c>
      <c r="C101" s="23">
        <v>70000</v>
      </c>
      <c r="D101" s="23">
        <v>550073.65</v>
      </c>
      <c r="E101" s="14">
        <f t="shared" si="5"/>
        <v>480073.65</v>
      </c>
      <c r="F101" s="15">
        <v>0</v>
      </c>
    </row>
    <row r="102" spans="1:6" ht="51" hidden="1">
      <c r="A102" s="16" t="s">
        <v>173</v>
      </c>
      <c r="B102" s="22" t="s">
        <v>174</v>
      </c>
      <c r="C102" s="23"/>
      <c r="D102" s="23">
        <v>0</v>
      </c>
      <c r="E102" s="14">
        <f t="shared" si="5"/>
        <v>0</v>
      </c>
      <c r="F102" s="15">
        <v>0</v>
      </c>
    </row>
    <row r="103" spans="1:6" ht="76.5" hidden="1">
      <c r="A103" s="16" t="s">
        <v>175</v>
      </c>
      <c r="B103" s="25" t="s">
        <v>176</v>
      </c>
      <c r="C103" s="23">
        <v>0</v>
      </c>
      <c r="D103" s="23">
        <v>0</v>
      </c>
      <c r="E103" s="14">
        <f t="shared" si="5"/>
        <v>0</v>
      </c>
      <c r="F103" s="15">
        <v>0</v>
      </c>
    </row>
    <row r="104" spans="1:6" ht="25.5" hidden="1">
      <c r="A104" s="16" t="s">
        <v>177</v>
      </c>
      <c r="B104" s="25" t="s">
        <v>178</v>
      </c>
      <c r="C104" s="23">
        <v>0</v>
      </c>
      <c r="D104" s="23">
        <v>0</v>
      </c>
      <c r="E104" s="14">
        <f t="shared" si="5"/>
        <v>0</v>
      </c>
      <c r="F104" s="15">
        <v>0</v>
      </c>
    </row>
    <row r="105" spans="1:6" ht="12.75">
      <c r="A105" s="26" t="s">
        <v>179</v>
      </c>
      <c r="B105" s="27" t="s">
        <v>180</v>
      </c>
      <c r="C105" s="28">
        <f>C108</f>
        <v>314780</v>
      </c>
      <c r="D105" s="28">
        <f>D106+D108</f>
        <v>100076.6</v>
      </c>
      <c r="E105" s="29">
        <f aca="true" t="shared" si="6" ref="E105:E125">D105-C105</f>
        <v>-214703.4</v>
      </c>
      <c r="F105" s="30">
        <f>D105/C105</f>
        <v>0.3179255352944914</v>
      </c>
    </row>
    <row r="106" spans="1:6" ht="12.75">
      <c r="A106" s="16" t="s">
        <v>181</v>
      </c>
      <c r="B106" s="25" t="s">
        <v>182</v>
      </c>
      <c r="C106" s="23">
        <v>0</v>
      </c>
      <c r="D106" s="23">
        <f>D107</f>
        <v>43396.6</v>
      </c>
      <c r="E106" s="14">
        <f t="shared" si="6"/>
        <v>43396.6</v>
      </c>
      <c r="F106" s="15">
        <v>0</v>
      </c>
    </row>
    <row r="107" spans="1:6" ht="25.5">
      <c r="A107" s="16" t="s">
        <v>183</v>
      </c>
      <c r="B107" s="25" t="s">
        <v>184</v>
      </c>
      <c r="C107" s="23">
        <v>0</v>
      </c>
      <c r="D107" s="23">
        <v>43396.6</v>
      </c>
      <c r="E107" s="14">
        <f t="shared" si="6"/>
        <v>43396.6</v>
      </c>
      <c r="F107" s="15">
        <v>0</v>
      </c>
    </row>
    <row r="108" spans="1:6" ht="12.75">
      <c r="A108" s="16" t="s">
        <v>185</v>
      </c>
      <c r="B108" s="25" t="s">
        <v>186</v>
      </c>
      <c r="C108" s="23">
        <f>C109</f>
        <v>314780</v>
      </c>
      <c r="D108" s="23">
        <f>D109</f>
        <v>56680</v>
      </c>
      <c r="E108" s="14">
        <f t="shared" si="6"/>
        <v>-258100</v>
      </c>
      <c r="F108" s="15">
        <f aca="true" t="shared" si="7" ref="F108:F125">D108/C108</f>
        <v>0.18006226570938433</v>
      </c>
    </row>
    <row r="109" spans="1:6" ht="12.75">
      <c r="A109" s="16" t="s">
        <v>187</v>
      </c>
      <c r="B109" s="25" t="s">
        <v>188</v>
      </c>
      <c r="C109" s="23">
        <v>314780</v>
      </c>
      <c r="D109" s="23">
        <v>56680</v>
      </c>
      <c r="E109" s="14">
        <f t="shared" si="6"/>
        <v>-258100</v>
      </c>
      <c r="F109" s="15">
        <f t="shared" si="7"/>
        <v>0.18006226570938433</v>
      </c>
    </row>
    <row r="110" spans="1:6" ht="12.75">
      <c r="A110" s="26" t="s">
        <v>189</v>
      </c>
      <c r="B110" s="27" t="s">
        <v>190</v>
      </c>
      <c r="C110" s="28">
        <f>C111+C142</f>
        <v>678781655.0899999</v>
      </c>
      <c r="D110" s="28">
        <f>D111+D142+D145+D149</f>
        <v>294081155.02000004</v>
      </c>
      <c r="E110" s="29">
        <f t="shared" si="6"/>
        <v>-384700500.0699999</v>
      </c>
      <c r="F110" s="30">
        <f t="shared" si="7"/>
        <v>0.4332485311215544</v>
      </c>
    </row>
    <row r="111" spans="1:6" ht="25.5">
      <c r="A111" s="26" t="s">
        <v>191</v>
      </c>
      <c r="B111" s="27" t="s">
        <v>192</v>
      </c>
      <c r="C111" s="28">
        <f>C112+C117+C126+C139</f>
        <v>677605081.29</v>
      </c>
      <c r="D111" s="28">
        <f>D112+D117+D126+D139</f>
        <v>293838013.23</v>
      </c>
      <c r="E111" s="29">
        <f t="shared" si="6"/>
        <v>-383767068.05999994</v>
      </c>
      <c r="F111" s="30">
        <f t="shared" si="7"/>
        <v>0.43364198608222043</v>
      </c>
    </row>
    <row r="112" spans="1:6" ht="12.75">
      <c r="A112" s="16" t="s">
        <v>193</v>
      </c>
      <c r="B112" s="25" t="s">
        <v>194</v>
      </c>
      <c r="C112" s="23">
        <f>C113+C115</f>
        <v>29832000</v>
      </c>
      <c r="D112" s="23">
        <f>D113+D115</f>
        <v>14916000</v>
      </c>
      <c r="E112" s="14">
        <f t="shared" si="6"/>
        <v>-14916000</v>
      </c>
      <c r="F112" s="15">
        <f t="shared" si="7"/>
        <v>0.5</v>
      </c>
    </row>
    <row r="113" spans="1:6" ht="12.75">
      <c r="A113" s="16" t="s">
        <v>195</v>
      </c>
      <c r="B113" s="25" t="s">
        <v>196</v>
      </c>
      <c r="C113" s="23">
        <f>C114</f>
        <v>29832000</v>
      </c>
      <c r="D113" s="23">
        <f>D114</f>
        <v>14916000</v>
      </c>
      <c r="E113" s="14">
        <f t="shared" si="6"/>
        <v>-14916000</v>
      </c>
      <c r="F113" s="15">
        <f t="shared" si="7"/>
        <v>0.5</v>
      </c>
    </row>
    <row r="114" spans="1:6" ht="25.5">
      <c r="A114" s="16" t="s">
        <v>197</v>
      </c>
      <c r="B114" s="25" t="s">
        <v>198</v>
      </c>
      <c r="C114" s="23">
        <v>29832000</v>
      </c>
      <c r="D114" s="23">
        <v>14916000</v>
      </c>
      <c r="E114" s="14">
        <f t="shared" si="6"/>
        <v>-14916000</v>
      </c>
      <c r="F114" s="15">
        <f t="shared" si="7"/>
        <v>0.5</v>
      </c>
    </row>
    <row r="115" spans="1:6" ht="25.5" hidden="1">
      <c r="A115" s="20" t="s">
        <v>199</v>
      </c>
      <c r="B115" s="22" t="s">
        <v>200</v>
      </c>
      <c r="C115" s="23">
        <f>C116</f>
        <v>0</v>
      </c>
      <c r="D115" s="23">
        <f>D116</f>
        <v>0</v>
      </c>
      <c r="E115" s="14">
        <f t="shared" si="6"/>
        <v>0</v>
      </c>
      <c r="F115" s="15" t="e">
        <f t="shared" si="7"/>
        <v>#DIV/0!</v>
      </c>
    </row>
    <row r="116" spans="1:6" ht="25.5" hidden="1">
      <c r="A116" s="16" t="s">
        <v>201</v>
      </c>
      <c r="B116" s="22" t="s">
        <v>202</v>
      </c>
      <c r="C116" s="23">
        <v>0</v>
      </c>
      <c r="D116" s="23">
        <v>0</v>
      </c>
      <c r="E116" s="14">
        <f t="shared" si="6"/>
        <v>0</v>
      </c>
      <c r="F116" s="15" t="e">
        <f t="shared" si="7"/>
        <v>#DIV/0!</v>
      </c>
    </row>
    <row r="117" spans="1:6" ht="25.5">
      <c r="A117" s="16" t="s">
        <v>203</v>
      </c>
      <c r="B117" s="22" t="s">
        <v>204</v>
      </c>
      <c r="C117" s="23">
        <f>C118+C119+C120+C121+C122+C123+C124+C125</f>
        <v>155459581.29000002</v>
      </c>
      <c r="D117" s="23">
        <f>D118+D119+D120+D121+D122+D123+D124+D125</f>
        <v>41546301.55</v>
      </c>
      <c r="E117" s="14">
        <f t="shared" si="6"/>
        <v>-113913279.74000002</v>
      </c>
      <c r="F117" s="15">
        <f t="shared" si="7"/>
        <v>0.2672482532453114</v>
      </c>
    </row>
    <row r="118" spans="1:6" ht="27.75" customHeight="1">
      <c r="A118" s="19" t="s">
        <v>273</v>
      </c>
      <c r="B118" s="22" t="s">
        <v>272</v>
      </c>
      <c r="C118" s="23">
        <v>1800000</v>
      </c>
      <c r="D118" s="23">
        <v>0</v>
      </c>
      <c r="E118" s="14">
        <f t="shared" si="6"/>
        <v>-1800000</v>
      </c>
      <c r="F118" s="15">
        <f t="shared" si="7"/>
        <v>0</v>
      </c>
    </row>
    <row r="119" spans="1:6" ht="81.75" customHeight="1">
      <c r="A119" s="16" t="s">
        <v>274</v>
      </c>
      <c r="B119" s="22" t="s">
        <v>205</v>
      </c>
      <c r="C119" s="23">
        <v>86894100</v>
      </c>
      <c r="D119" s="23">
        <v>24092407.14</v>
      </c>
      <c r="E119" s="14">
        <f t="shared" si="6"/>
        <v>-62801692.86</v>
      </c>
      <c r="F119" s="15">
        <f t="shared" si="7"/>
        <v>0.27726171443170483</v>
      </c>
    </row>
    <row r="120" spans="1:6" ht="63.75">
      <c r="A120" s="19" t="s">
        <v>275</v>
      </c>
      <c r="B120" s="22" t="s">
        <v>206</v>
      </c>
      <c r="C120" s="23">
        <v>574600</v>
      </c>
      <c r="D120" s="23">
        <v>243357.66</v>
      </c>
      <c r="E120" s="14">
        <f t="shared" si="6"/>
        <v>-331242.33999999997</v>
      </c>
      <c r="F120" s="15">
        <f t="shared" si="7"/>
        <v>0.4235253393665158</v>
      </c>
    </row>
    <row r="121" spans="1:13" ht="47.25" customHeight="1">
      <c r="A121" s="16" t="s">
        <v>276</v>
      </c>
      <c r="B121" s="22" t="s">
        <v>207</v>
      </c>
      <c r="C121" s="23">
        <v>800000</v>
      </c>
      <c r="D121" s="23">
        <v>799999.99</v>
      </c>
      <c r="E121" s="14">
        <f t="shared" si="6"/>
        <v>-0.010000000009313226</v>
      </c>
      <c r="F121" s="15">
        <f t="shared" si="7"/>
        <v>0.9999999875</v>
      </c>
      <c r="L121" t="s">
        <v>261</v>
      </c>
      <c r="M121" t="s">
        <v>261</v>
      </c>
    </row>
    <row r="122" spans="1:13" ht="51">
      <c r="A122" s="19" t="s">
        <v>278</v>
      </c>
      <c r="B122" s="22" t="s">
        <v>277</v>
      </c>
      <c r="C122" s="23">
        <v>10258700</v>
      </c>
      <c r="D122" s="23">
        <v>4930352.89</v>
      </c>
      <c r="E122" s="14">
        <f t="shared" si="6"/>
        <v>-5328347.11</v>
      </c>
      <c r="F122" s="15">
        <f t="shared" si="7"/>
        <v>0.48060211235341704</v>
      </c>
      <c r="L122" t="s">
        <v>261</v>
      </c>
      <c r="M122" t="s">
        <v>261</v>
      </c>
    </row>
    <row r="123" spans="1:6" ht="25.5">
      <c r="A123" s="16" t="s">
        <v>208</v>
      </c>
      <c r="B123" s="22" t="s">
        <v>209</v>
      </c>
      <c r="C123" s="23">
        <v>1392552</v>
      </c>
      <c r="D123" s="23">
        <v>1392552</v>
      </c>
      <c r="E123" s="14">
        <f t="shared" si="6"/>
        <v>0</v>
      </c>
      <c r="F123" s="15">
        <f t="shared" si="7"/>
        <v>1</v>
      </c>
    </row>
    <row r="124" spans="1:6" ht="25.5">
      <c r="A124" s="19" t="s">
        <v>210</v>
      </c>
      <c r="B124" s="22" t="s">
        <v>211</v>
      </c>
      <c r="C124" s="23">
        <v>3667929.29</v>
      </c>
      <c r="D124" s="23">
        <v>3667929.29</v>
      </c>
      <c r="E124" s="14">
        <f t="shared" si="6"/>
        <v>0</v>
      </c>
      <c r="F124" s="15">
        <f t="shared" si="7"/>
        <v>1</v>
      </c>
    </row>
    <row r="125" spans="1:6" ht="12.75">
      <c r="A125" s="16" t="s">
        <v>212</v>
      </c>
      <c r="B125" s="22" t="s">
        <v>213</v>
      </c>
      <c r="C125" s="23">
        <v>50071700</v>
      </c>
      <c r="D125" s="23">
        <v>6419702.58</v>
      </c>
      <c r="E125" s="14">
        <f t="shared" si="6"/>
        <v>-43651997.42</v>
      </c>
      <c r="F125" s="15">
        <f t="shared" si="7"/>
        <v>0.1282101981758159</v>
      </c>
    </row>
    <row r="126" spans="1:6" ht="12.75">
      <c r="A126" s="16" t="s">
        <v>214</v>
      </c>
      <c r="B126" s="22" t="s">
        <v>215</v>
      </c>
      <c r="C126" s="23">
        <f>C127+C129+C131+C133+C137+C136+C135</f>
        <v>451508400</v>
      </c>
      <c r="D126" s="23">
        <f>D127+D129+D131+D133+D137+D136</f>
        <v>225326942.38</v>
      </c>
      <c r="E126" s="14">
        <f aca="true" t="shared" si="8" ref="E126:E143">D126-C126</f>
        <v>-226181457.62</v>
      </c>
      <c r="F126" s="15">
        <f aca="true" t="shared" si="9" ref="F126:F144">D126/C126</f>
        <v>0.4990537105843435</v>
      </c>
    </row>
    <row r="127" spans="1:6" ht="25.5">
      <c r="A127" s="16" t="s">
        <v>216</v>
      </c>
      <c r="B127" s="22" t="s">
        <v>217</v>
      </c>
      <c r="C127" s="23">
        <f>C128</f>
        <v>36948900</v>
      </c>
      <c r="D127" s="23">
        <f>D128</f>
        <v>16405223.34</v>
      </c>
      <c r="E127" s="14">
        <f t="shared" si="8"/>
        <v>-20543676.66</v>
      </c>
      <c r="F127" s="15">
        <f t="shared" si="9"/>
        <v>0.4439976112956001</v>
      </c>
    </row>
    <row r="128" spans="1:6" ht="25.5">
      <c r="A128" s="16" t="s">
        <v>218</v>
      </c>
      <c r="B128" s="22" t="s">
        <v>219</v>
      </c>
      <c r="C128" s="23">
        <v>36948900</v>
      </c>
      <c r="D128" s="23">
        <v>16405223.34</v>
      </c>
      <c r="E128" s="14">
        <f t="shared" si="8"/>
        <v>-20543676.66</v>
      </c>
      <c r="F128" s="15">
        <f t="shared" si="9"/>
        <v>0.4439976112956001</v>
      </c>
    </row>
    <row r="129" spans="1:6" ht="51">
      <c r="A129" s="16" t="s">
        <v>220</v>
      </c>
      <c r="B129" s="22" t="s">
        <v>221</v>
      </c>
      <c r="C129" s="23">
        <f>C130</f>
        <v>1709600</v>
      </c>
      <c r="D129" s="23">
        <f>D130</f>
        <v>906762.5</v>
      </c>
      <c r="E129" s="14">
        <f t="shared" si="8"/>
        <v>-802837.5</v>
      </c>
      <c r="F129" s="15">
        <f t="shared" si="9"/>
        <v>0.5303945367337389</v>
      </c>
    </row>
    <row r="130" spans="1:6" ht="51">
      <c r="A130" s="16" t="s">
        <v>222</v>
      </c>
      <c r="B130" s="22" t="s">
        <v>223</v>
      </c>
      <c r="C130" s="23">
        <v>1709600</v>
      </c>
      <c r="D130" s="23">
        <v>906762.5</v>
      </c>
      <c r="E130" s="14">
        <f t="shared" si="8"/>
        <v>-802837.5</v>
      </c>
      <c r="F130" s="15">
        <f t="shared" si="9"/>
        <v>0.5303945367337389</v>
      </c>
    </row>
    <row r="131" spans="1:6" ht="25.5">
      <c r="A131" s="16" t="s">
        <v>224</v>
      </c>
      <c r="B131" s="22" t="s">
        <v>225</v>
      </c>
      <c r="C131" s="23">
        <f>C132</f>
        <v>2403300</v>
      </c>
      <c r="D131" s="23">
        <f>D132</f>
        <v>1201650</v>
      </c>
      <c r="E131" s="14">
        <f t="shared" si="8"/>
        <v>-1201650</v>
      </c>
      <c r="F131" s="15">
        <f t="shared" si="9"/>
        <v>0.5</v>
      </c>
    </row>
    <row r="132" spans="1:6" ht="38.25">
      <c r="A132" s="16" t="s">
        <v>226</v>
      </c>
      <c r="B132" s="22" t="s">
        <v>227</v>
      </c>
      <c r="C132" s="23">
        <v>2403300</v>
      </c>
      <c r="D132" s="23">
        <v>1201650</v>
      </c>
      <c r="E132" s="14">
        <f t="shared" si="8"/>
        <v>-1201650</v>
      </c>
      <c r="F132" s="15">
        <f t="shared" si="9"/>
        <v>0.5</v>
      </c>
    </row>
    <row r="133" spans="1:17" ht="38.25">
      <c r="A133" s="16" t="s">
        <v>228</v>
      </c>
      <c r="B133" s="22" t="s">
        <v>229</v>
      </c>
      <c r="C133" s="23">
        <f>C134</f>
        <v>7200</v>
      </c>
      <c r="D133" s="23">
        <f>D134</f>
        <v>0</v>
      </c>
      <c r="E133" s="14">
        <f t="shared" si="8"/>
        <v>-7200</v>
      </c>
      <c r="F133" s="15">
        <f t="shared" si="9"/>
        <v>0</v>
      </c>
      <c r="Q133" t="s">
        <v>261</v>
      </c>
    </row>
    <row r="134" spans="1:6" ht="51">
      <c r="A134" s="16" t="s">
        <v>230</v>
      </c>
      <c r="B134" s="22" t="s">
        <v>231</v>
      </c>
      <c r="C134" s="23">
        <v>7200</v>
      </c>
      <c r="D134" s="23">
        <v>0</v>
      </c>
      <c r="E134" s="14">
        <f t="shared" si="8"/>
        <v>-7200</v>
      </c>
      <c r="F134" s="15">
        <f t="shared" si="9"/>
        <v>0</v>
      </c>
    </row>
    <row r="135" spans="1:6" ht="12.75">
      <c r="A135" s="16"/>
      <c r="B135" s="22" t="s">
        <v>287</v>
      </c>
      <c r="C135" s="23">
        <v>410600</v>
      </c>
      <c r="D135" s="23">
        <v>0</v>
      </c>
      <c r="E135" s="14">
        <f t="shared" si="8"/>
        <v>-410600</v>
      </c>
      <c r="F135" s="15">
        <f t="shared" si="9"/>
        <v>0</v>
      </c>
    </row>
    <row r="136" spans="1:6" ht="25.5">
      <c r="A136" s="16" t="s">
        <v>280</v>
      </c>
      <c r="B136" s="22" t="s">
        <v>279</v>
      </c>
      <c r="C136" s="23">
        <v>2076000</v>
      </c>
      <c r="D136" s="23">
        <v>913823.48</v>
      </c>
      <c r="E136" s="14">
        <f t="shared" si="8"/>
        <v>-1162176.52</v>
      </c>
      <c r="F136" s="15">
        <f t="shared" si="9"/>
        <v>0.4401847206165703</v>
      </c>
    </row>
    <row r="137" spans="1:6" ht="12.75">
      <c r="A137" s="16" t="s">
        <v>232</v>
      </c>
      <c r="B137" s="22" t="s">
        <v>233</v>
      </c>
      <c r="C137" s="23">
        <f>C138</f>
        <v>407952800</v>
      </c>
      <c r="D137" s="23">
        <f>D138</f>
        <v>205899483.06</v>
      </c>
      <c r="E137" s="14">
        <f t="shared" si="8"/>
        <v>-202053316.94</v>
      </c>
      <c r="F137" s="15">
        <f t="shared" si="9"/>
        <v>0.504713984215821</v>
      </c>
    </row>
    <row r="138" spans="1:6" ht="12.75">
      <c r="A138" s="16" t="s">
        <v>234</v>
      </c>
      <c r="B138" s="22" t="s">
        <v>235</v>
      </c>
      <c r="C138" s="23">
        <v>407952800</v>
      </c>
      <c r="D138" s="23">
        <v>205899483.06</v>
      </c>
      <c r="E138" s="14">
        <f t="shared" si="8"/>
        <v>-202053316.94</v>
      </c>
      <c r="F138" s="15">
        <f t="shared" si="9"/>
        <v>0.504713984215821</v>
      </c>
    </row>
    <row r="139" spans="1:6" ht="12.75">
      <c r="A139" s="16" t="s">
        <v>236</v>
      </c>
      <c r="B139" s="22" t="s">
        <v>237</v>
      </c>
      <c r="C139" s="23">
        <f>C140+C141</f>
        <v>40805100</v>
      </c>
      <c r="D139" s="23">
        <f>D140+D141</f>
        <v>12048769.3</v>
      </c>
      <c r="E139" s="14">
        <f t="shared" si="8"/>
        <v>-28756330.7</v>
      </c>
      <c r="F139" s="15">
        <f t="shared" si="9"/>
        <v>0.2952760635312743</v>
      </c>
    </row>
    <row r="140" spans="1:6" ht="51">
      <c r="A140" s="16" t="s">
        <v>282</v>
      </c>
      <c r="B140" s="22" t="s">
        <v>281</v>
      </c>
      <c r="C140" s="23">
        <v>21677200</v>
      </c>
      <c r="D140" s="23">
        <v>12048769.3</v>
      </c>
      <c r="E140" s="14">
        <f t="shared" si="8"/>
        <v>-9628430.7</v>
      </c>
      <c r="F140" s="15">
        <f t="shared" si="9"/>
        <v>0.555826827265514</v>
      </c>
    </row>
    <row r="141" spans="1:6" ht="25.5">
      <c r="A141" s="16" t="s">
        <v>238</v>
      </c>
      <c r="B141" s="22" t="s">
        <v>239</v>
      </c>
      <c r="C141" s="23">
        <v>19127900</v>
      </c>
      <c r="D141" s="23">
        <v>0</v>
      </c>
      <c r="E141" s="14">
        <f t="shared" si="8"/>
        <v>-19127900</v>
      </c>
      <c r="F141" s="15">
        <f t="shared" si="9"/>
        <v>0</v>
      </c>
    </row>
    <row r="142" spans="1:6" ht="12.75">
      <c r="A142" s="26" t="s">
        <v>240</v>
      </c>
      <c r="B142" s="34" t="s">
        <v>241</v>
      </c>
      <c r="C142" s="28">
        <f>C143</f>
        <v>1176573.8</v>
      </c>
      <c r="D142" s="28">
        <f>D143</f>
        <v>256782</v>
      </c>
      <c r="E142" s="29">
        <f t="shared" si="8"/>
        <v>-919791.8</v>
      </c>
      <c r="F142" s="30">
        <f t="shared" si="9"/>
        <v>0.21824555331760745</v>
      </c>
    </row>
    <row r="143" spans="1:6" ht="25.5">
      <c r="A143" s="16" t="s">
        <v>242</v>
      </c>
      <c r="B143" s="18" t="s">
        <v>243</v>
      </c>
      <c r="C143" s="13">
        <f>C144</f>
        <v>1176573.8</v>
      </c>
      <c r="D143" s="13">
        <f>D144</f>
        <v>256782</v>
      </c>
      <c r="E143" s="14">
        <f t="shared" si="8"/>
        <v>-919791.8</v>
      </c>
      <c r="F143" s="15">
        <f t="shared" si="9"/>
        <v>0.21824555331760745</v>
      </c>
    </row>
    <row r="144" spans="1:6" ht="25.5">
      <c r="A144" s="16" t="s">
        <v>242</v>
      </c>
      <c r="B144" s="18" t="s">
        <v>244</v>
      </c>
      <c r="C144" s="13">
        <v>1176573.8</v>
      </c>
      <c r="D144" s="13">
        <v>256782</v>
      </c>
      <c r="E144" s="14">
        <f aca="true" t="shared" si="10" ref="E144:E151">D144-C144</f>
        <v>-919791.8</v>
      </c>
      <c r="F144" s="15">
        <f t="shared" si="9"/>
        <v>0.21824555331760745</v>
      </c>
    </row>
    <row r="145" spans="1:6" ht="76.5" customHeight="1">
      <c r="A145" s="26" t="s">
        <v>245</v>
      </c>
      <c r="B145" s="34" t="s">
        <v>246</v>
      </c>
      <c r="C145" s="28">
        <v>0</v>
      </c>
      <c r="D145" s="28">
        <v>0</v>
      </c>
      <c r="E145" s="29">
        <f t="shared" si="10"/>
        <v>0</v>
      </c>
      <c r="F145" s="30">
        <v>0</v>
      </c>
    </row>
    <row r="146" spans="1:6" ht="51">
      <c r="A146" s="16" t="s">
        <v>247</v>
      </c>
      <c r="B146" s="18" t="s">
        <v>248</v>
      </c>
      <c r="C146" s="13">
        <v>0</v>
      </c>
      <c r="D146" s="13">
        <v>0</v>
      </c>
      <c r="E146" s="14">
        <f t="shared" si="10"/>
        <v>0</v>
      </c>
      <c r="F146" s="15">
        <v>0</v>
      </c>
    </row>
    <row r="147" spans="1:6" ht="51">
      <c r="A147" s="16" t="s">
        <v>249</v>
      </c>
      <c r="B147" s="18" t="s">
        <v>250</v>
      </c>
      <c r="C147" s="13">
        <v>0</v>
      </c>
      <c r="D147" s="13">
        <v>0</v>
      </c>
      <c r="E147" s="14">
        <f t="shared" si="10"/>
        <v>0</v>
      </c>
      <c r="F147" s="15">
        <v>0</v>
      </c>
    </row>
    <row r="148" spans="1:6" ht="38.25">
      <c r="A148" s="16" t="s">
        <v>251</v>
      </c>
      <c r="B148" s="18" t="s">
        <v>252</v>
      </c>
      <c r="C148" s="13">
        <v>0</v>
      </c>
      <c r="D148" s="13">
        <v>0</v>
      </c>
      <c r="E148" s="14">
        <f t="shared" si="10"/>
        <v>0</v>
      </c>
      <c r="F148" s="15">
        <v>0</v>
      </c>
    </row>
    <row r="149" spans="1:6" ht="38.25">
      <c r="A149" s="26" t="s">
        <v>253</v>
      </c>
      <c r="B149" s="34" t="s">
        <v>254</v>
      </c>
      <c r="C149" s="28">
        <v>0</v>
      </c>
      <c r="D149" s="28">
        <f>D150</f>
        <v>-13640.21</v>
      </c>
      <c r="E149" s="29">
        <f t="shared" si="10"/>
        <v>-13640.21</v>
      </c>
      <c r="F149" s="30">
        <v>0</v>
      </c>
    </row>
    <row r="150" spans="1:6" ht="38.25">
      <c r="A150" s="16" t="s">
        <v>255</v>
      </c>
      <c r="B150" s="18" t="s">
        <v>256</v>
      </c>
      <c r="C150" s="13">
        <v>0</v>
      </c>
      <c r="D150" s="13">
        <f>D151</f>
        <v>-13640.21</v>
      </c>
      <c r="E150" s="14">
        <f t="shared" si="10"/>
        <v>-13640.21</v>
      </c>
      <c r="F150" s="15">
        <v>0</v>
      </c>
    </row>
    <row r="151" spans="1:6" ht="38.25">
      <c r="A151" s="16" t="s">
        <v>257</v>
      </c>
      <c r="B151" s="18" t="s">
        <v>258</v>
      </c>
      <c r="C151" s="13">
        <v>0</v>
      </c>
      <c r="D151" s="13">
        <v>-13640.21</v>
      </c>
      <c r="E151" s="14">
        <f t="shared" si="10"/>
        <v>-13640.21</v>
      </c>
      <c r="F151" s="15">
        <v>0</v>
      </c>
    </row>
    <row r="152" ht="12.75">
      <c r="A152" s="21"/>
    </row>
  </sheetData>
  <sheetProtection selectLockedCells="1" selectUnlockedCells="1"/>
  <mergeCells count="7">
    <mergeCell ref="A6:F6"/>
    <mergeCell ref="A8:A9"/>
    <mergeCell ref="B8:B9"/>
    <mergeCell ref="C8:C9"/>
    <mergeCell ref="D8:D9"/>
    <mergeCell ref="E8:E9"/>
    <mergeCell ref="F8:F9"/>
  </mergeCells>
  <printOptions/>
  <pageMargins left="0.7874015748031497" right="0.7086614173228347" top="0.3937007874015748" bottom="0.3937007874015748" header="0.5118110236220472" footer="0.5118110236220472"/>
  <pageSetup fitToHeight="0" horizontalDpi="600" verticalDpi="600" orientation="portrait" paperSize="8" scale="81" r:id="rId1"/>
  <rowBreaks count="1" manualBreakCount="1">
    <brk id="1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Ярополова Евгения Юрьевна</cp:lastModifiedBy>
  <cp:lastPrinted>2021-07-20T11:49:10Z</cp:lastPrinted>
  <dcterms:modified xsi:type="dcterms:W3CDTF">2022-08-30T06:50:54Z</dcterms:modified>
  <cp:category/>
  <cp:version/>
  <cp:contentType/>
  <cp:contentStatus/>
</cp:coreProperties>
</file>