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Доходы бюджета" sheetId="1" r:id="rId1"/>
  </sheets>
  <definedNames>
    <definedName name="__bookmark_11">#REF!</definedName>
    <definedName name="__bookmark_15">#REF!</definedName>
    <definedName name="__bookmark_17">#REF!</definedName>
    <definedName name="__bookmark_2">'Доходы бюджета'!#REF!</definedName>
    <definedName name="__bookmark_29">#REF!</definedName>
    <definedName name="__bookmark_5">'Доходы бюджета'!$A$9:$D$156</definedName>
    <definedName name="_xlnm.Print_Titles" localSheetId="0">'Доходы бюджета'!$11:$13</definedName>
  </definedNames>
  <calcPr fullCalcOnLoad="1"/>
</workbook>
</file>

<file path=xl/sharedStrings.xml><?xml version="1.0" encoding="utf-8"?>
<sst xmlns="http://schemas.openxmlformats.org/spreadsheetml/2006/main" count="341" uniqueCount="296">
  <si>
    <t>Наименование 
показателя</t>
  </si>
  <si>
    <t>Код дохода по бюджетной классификации</t>
  </si>
  <si>
    <t>Исполнено</t>
  </si>
  <si>
    <t>1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</si>
  <si>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</si>
  <si>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</si>
  <si>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</si>
  <si>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</si>
  <si>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</si>
  <si>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</si>
  <si>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</si>
  <si>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</si>
  <si>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</si>
  <si>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</si>
  <si>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</si>
  <si>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</si>
  <si>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</si>
  <si>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</si>
  <si>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</si>
  <si>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</si>
  <si>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</si>
  <si>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</si>
  <si>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</si>
  <si>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</si>
  <si>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</si>
  <si>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</si>
  <si>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</si>
  <si>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</si>
  <si>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</si>
  <si>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</si>
  <si>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</si>
  <si>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</si>
  <si>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</si>
  <si>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</si>
  <si>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</si>
  <si>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</si>
  <si>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</si>
  <si>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</si>
  <si>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</si>
  <si>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</si>
  <si>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</si>
  <si>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</si>
  <si>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</si>
  <si>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</si>
  <si>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</si>
  <si>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</si>
  <si>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</si>
  <si>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</si>
  <si>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</si>
  <si>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</si>
  <si>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</si>
  <si>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</si>
  <si>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</si>
  <si>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</si>
  <si>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</si>
  <si>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</si>
  <si>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</si>
  <si>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</si>
  <si>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</si>
  <si>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</si>
  <si>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</si>
  <si>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</si>
  <si>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</si>
  <si>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</si>
  <si>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</si>
  <si>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</si>
  <si>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</si>
  <si>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</si>
  <si>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</si>
  <si>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</si>
  <si>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</si>
  <si>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</si>
  <si>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</si>
  <si>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</si>
  <si>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</si>
  <si>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</si>
  <si>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</si>
  <si>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</si>
  <si>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</si>
  <si>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</si>
  <si>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</si>
  <si>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</si>
  <si>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</si>
  <si>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</si>
  <si>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</si>
  <si>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</si>
  <si>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</si>
  <si>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</si>
  <si>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</si>
  <si>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</si>
  <si>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</si>
  <si>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</si>
  <si>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</si>
  <si>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</si>
  <si>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</si>
  <si>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</si>
  <si>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</si>
  <si>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</si>
  <si>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</si>
  <si>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</si>
  <si>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</si>
  <si>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</si>
  <si>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</si>
  <si>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</si>
  <si>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</si>
  <si>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</si>
  <si>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</si>
  <si>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</si>
  <si>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</si>
  <si>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</si>
  <si>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</si>
  <si>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</si>
  <si>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</si>
  <si>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</si>
  <si>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</si>
  <si>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</si>
  <si>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</si>
  <si>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</si>
  <si>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</si>
  <si>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</si>
  <si>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</si>
  <si>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</si>
  <si>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</si>
  <si>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</si>
  <si>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</si>
  <si>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</si>
  <si>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</si>
  <si>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</si>
  <si>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</si>
  <si>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</si>
  <si>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</si>
  <si>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</si>
  <si>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</si>
  <si>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Дотации на выравнивание бюджетной обеспеченности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</si>
  <si>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</si>
  <si>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</si>
  <si>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</si>
  <si>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</si>
  <si>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</si>
  <si>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</si>
  <si>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</si>
  <si>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</si>
  <si>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</si>
  <si>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</si>
  <si>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</si>
  <si>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</si>
  <si>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</si>
  <si>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</si>
  <si>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</si>
  <si>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</si>
  <si>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</si>
  <si>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</si>
  <si>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</si>
  <si>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</si>
  <si>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</si>
  <si>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</si>
  <si>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</si>
  <si>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</si>
  <si>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</si>
  <si>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</si>
  <si>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</si>
  <si>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</si>
  <si>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</si>
  <si>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</si>
  <si>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</si>
  <si>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</si>
  <si>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</si>
  <si>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00021800000050000151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</si>
  <si>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</si>
  <si>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</si>
  <si>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</si>
  <si>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</si>
  <si>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</si>
  <si>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</si>
  <si>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</si>
  <si>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</si>
  <si>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Уточненный план</t>
  </si>
  <si>
    <t xml:space="preserve">Отклонение фактических показателей от плановых </t>
  </si>
  <si>
    <t>Доходы бюджета - ИТОГО, 
в том числе:</t>
  </si>
  <si>
    <t>% исполнения</t>
  </si>
  <si>
    <t>Приложение № 2</t>
  </si>
  <si>
    <t>Всего:</t>
  </si>
  <si>
    <t>Прионежского муниципального района</t>
  </si>
  <si>
    <t xml:space="preserve">"Об утверждении отчета об исполнении бюджета 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</si>
  <si>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</si>
  <si>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</si>
  <si>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00020215002000000151</t>
  </si>
  <si>
    <t>00020215002050000151</t>
  </si>
  <si>
    <t>00020705000050000150</t>
  </si>
  <si>
    <t>00020705030050000150</t>
  </si>
  <si>
    <t>00020249999000000150</t>
  </si>
  <si>
    <t>00020249999050000150</t>
  </si>
  <si>
    <t>00020240000000000150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</si>
  <si>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</si>
  <si>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 010</t>
  </si>
  <si>
    <t>000202455500000000150</t>
  </si>
  <si>
    <t>00020245550050000150</t>
  </si>
  <si>
    <t>00020245159000000150</t>
  </si>
  <si>
    <t>00020239999000000150</t>
  </si>
  <si>
    <t>00020239999050000150</t>
  </si>
  <si>
    <t>00020235120000000150</t>
  </si>
  <si>
    <t>00020235120050000150</t>
  </si>
  <si>
    <t>00020235118050000150</t>
  </si>
  <si>
    <t>00020235118000000150</t>
  </si>
  <si>
    <t>00020235082050000150</t>
  </si>
  <si>
    <t>00020235082000000150</t>
  </si>
  <si>
    <t>00020230024050000150</t>
  </si>
  <si>
    <t>00020230024000000150</t>
  </si>
  <si>
    <t>00020230000000000150</t>
  </si>
  <si>
    <t>00020229999050000150</t>
  </si>
  <si>
    <t>00020229999000000150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</si>
  <si>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</si>
  <si>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</si>
  <si>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</si>
  <si>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00020225232050000150</t>
  </si>
  <si>
    <t>Прионежского муниципального района за 2020 год"</t>
  </si>
  <si>
    <t>Исполнение доходной части бюджета Прионежского муниципального района за 2020 год</t>
  </si>
  <si>
    <t xml:space="preserve">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</si>
  <si>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</si>
  <si>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</si>
  <si>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</si>
  <si>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</si>
  <si>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</si>
  <si>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</si>
  <si>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</si>
  <si>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</si>
  <si>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</si>
  <si>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</si>
  <si>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00010300000000000000</t>
  </si>
  <si>
    <t>00010302000010000110</t>
  </si>
  <si>
    <t>00011301075050000130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</si>
  <si>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</si>
  <si>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00011302065050000130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</si>
  <si>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</si>
  <si>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</si>
  <si>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</si>
  <si>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</si>
  <si>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</si>
  <si>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</si>
  <si>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</si>
  <si>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</si>
  <si>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</si>
  <si>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</si>
  <si>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</si>
  <si>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00011601074010000140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</si>
  <si>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</si>
  <si>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</si>
  <si>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</si>
  <si>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00011601083010000140</t>
  </si>
  <si>
    <t>00011601084010000140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</si>
  <si>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</si>
  <si>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</si>
  <si>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</si>
  <si>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</si>
  <si>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</si>
  <si>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</si>
  <si>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</si>
  <si>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</si>
  <si>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00011601157010000140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</si>
  <si>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</si>
  <si>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00011601163010000140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</si>
  <si>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</si>
  <si>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</si>
  <si>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</si>
  <si>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</si>
  <si>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</si>
  <si>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000116070100500000140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</si>
  <si>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</si>
  <si>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</si>
  <si>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</si>
  <si>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00011610031050000140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</si>
  <si>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</si>
  <si>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</si>
  <si>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</si>
  <si>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</si>
  <si>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</si>
  <si>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</si>
  <si>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</si>
  <si>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</si>
  <si>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00020225299050000150</t>
  </si>
  <si>
    <t>00020225304050000150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</si>
  <si>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</si>
  <si>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</si>
  <si>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</si>
  <si>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00020220299050000150</t>
  </si>
  <si>
    <t>00020220302050000150</t>
  </si>
  <si>
    <t>00020225027050000150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</si>
  <si>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</si>
  <si>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</si>
  <si>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</si>
  <si>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00020225515050000150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</si>
  <si>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</si>
  <si>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</si>
  <si>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00020245303050000150</t>
  </si>
  <si>
    <t>к Решению XLII сессии Совета</t>
  </si>
  <si>
    <t>от "30" августа 2021 года № 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</si>
</sst>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"/>
      <family val="0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left" wrapText="1"/>
    </xf>
    <xf numFmtId="174" fontId="3" fillId="0" borderId="10" xfId="0" applyNumberFormat="1" applyFont="1" applyBorder="1" applyAlignment="1">
      <alignment horizontal="right" wrapText="1"/>
    </xf>
    <xf numFmtId="172" fontId="6" fillId="0" borderId="0" xfId="0" applyNumberFormat="1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72" fontId="6" fillId="0" borderId="0" xfId="0" applyNumberFormat="1" applyFont="1" applyAlignment="1">
      <alignment horizontal="center" wrapText="1"/>
    </xf>
    <xf numFmtId="172" fontId="1" fillId="0" borderId="0" xfId="0" applyNumberFormat="1" applyFont="1" applyAlignment="1">
      <alignment wrapText="1"/>
    </xf>
    <xf numFmtId="172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left" wrapText="1"/>
    </xf>
    <xf numFmtId="0" fontId="43" fillId="33" borderId="0" xfId="0" applyFont="1" applyFill="1" applyAlignment="1">
      <alignment wrapText="1"/>
    </xf>
    <xf numFmtId="172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horizontal="left" wrapText="1"/>
    </xf>
    <xf numFmtId="172" fontId="8" fillId="0" borderId="10" xfId="0" applyNumberFormat="1" applyFont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172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172" fontId="3" fillId="0" borderId="12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3.7109375" style="0" customWidth="1"/>
    <col min="2" max="2" width="21.421875" style="0" customWidth="1"/>
    <col min="3" max="3" width="13.28125" style="0" customWidth="1"/>
    <col min="4" max="4" width="13.8515625" style="0" customWidth="1"/>
    <col min="5" max="5" width="13.140625" style="0" customWidth="1"/>
    <col min="6" max="6" width="9.7109375" style="0" customWidth="1"/>
    <col min="8" max="8" width="12.7109375" style="0" bestFit="1" customWidth="1"/>
  </cols>
  <sheetData>
    <row r="1" spans="3:6" ht="17.25" customHeight="1">
      <c r="C1" s="38" t="s">
        <v>180</v>
      </c>
      <c r="D1" s="38"/>
      <c r="E1" s="38"/>
      <c r="F1" s="38"/>
    </row>
    <row r="2" spans="1:6" ht="17.25" customHeight="1">
      <c r="A2" s="14"/>
      <c r="C2" s="40" t="s">
        <v>294</v>
      </c>
      <c r="D2" s="40"/>
      <c r="E2" s="40"/>
      <c r="F2" s="40"/>
    </row>
    <row r="3" spans="1:6" ht="17.25" customHeight="1">
      <c r="A3" s="15"/>
      <c r="B3" s="12"/>
      <c r="C3" s="41" t="s">
        <v>182</v>
      </c>
      <c r="D3" s="41"/>
      <c r="E3" s="41"/>
      <c r="F3" s="41"/>
    </row>
    <row r="4" spans="1:6" ht="17.25" customHeight="1">
      <c r="A4" s="14"/>
      <c r="C4" s="41" t="s">
        <v>295</v>
      </c>
      <c r="D4" s="41"/>
      <c r="E4" s="41"/>
      <c r="F4" s="41"/>
    </row>
    <row r="5" spans="1:6" ht="17.25" customHeight="1">
      <c r="A5" s="14"/>
      <c r="C5" s="41" t="s">
        <v>183</v>
      </c>
      <c r="D5" s="41"/>
      <c r="E5" s="41"/>
      <c r="F5" s="41"/>
    </row>
    <row r="6" spans="1:6" ht="17.25" customHeight="1">
      <c r="A6" s="14"/>
      <c r="C6" s="41" t="s">
        <v>215</v>
      </c>
      <c r="D6" s="41"/>
      <c r="E6" s="41"/>
      <c r="F6" s="41"/>
    </row>
    <row r="7" spans="1:6" ht="19.5" customHeight="1">
      <c r="A7" s="11"/>
      <c r="B7" s="12"/>
      <c r="C7" s="12"/>
      <c r="D7" s="12"/>
      <c r="E7" s="12"/>
      <c r="F7" s="12"/>
    </row>
    <row r="8" spans="1:6" ht="21" customHeight="1">
      <c r="A8" s="30" t="s">
        <v>216</v>
      </c>
      <c r="B8" s="31"/>
      <c r="C8" s="31"/>
      <c r="D8" s="31"/>
      <c r="E8" s="31"/>
      <c r="F8" s="31"/>
    </row>
    <row r="9" spans="1:4" ht="12.75">
      <c r="A9" s="32"/>
      <c r="B9" s="33"/>
      <c r="C9" s="33"/>
      <c r="D9" s="33"/>
    </row>
    <row r="10" spans="1:6" ht="12.75">
      <c r="A10" s="2"/>
      <c r="B10" s="2"/>
      <c r="C10" s="2"/>
      <c r="D10" s="2"/>
      <c r="E10" s="2"/>
      <c r="F10" s="2"/>
    </row>
    <row r="11" spans="1:6" ht="13.5" customHeight="1">
      <c r="A11" s="34" t="s">
        <v>0</v>
      </c>
      <c r="B11" s="36" t="s">
        <v>1</v>
      </c>
      <c r="C11" s="39" t="s">
        <v>176</v>
      </c>
      <c r="D11" s="39" t="s">
        <v>2</v>
      </c>
      <c r="E11" s="29" t="s">
        <v>177</v>
      </c>
      <c r="F11" s="29" t="s">
        <v>179</v>
      </c>
    </row>
    <row r="12" spans="1:6" ht="35.25" customHeight="1">
      <c r="A12" s="35"/>
      <c r="B12" s="37"/>
      <c r="C12" s="39"/>
      <c r="D12" s="39"/>
      <c r="E12" s="29"/>
      <c r="F12" s="29"/>
    </row>
    <row r="13" spans="1:6" ht="12.75">
      <c r="A13" s="3" t="s">
        <v>3</v>
      </c>
      <c r="B13" s="4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25.5">
      <c r="A14" s="6" t="s">
        <v>178</v>
      </c>
      <c r="B14" s="7" t="s">
        <v>4</v>
      </c>
      <c r="C14" s="23">
        <f>C15+C107</f>
        <v>940504787.1400001</v>
      </c>
      <c r="D14" s="24">
        <f>D15+D107</f>
        <v>939619790.9199998</v>
      </c>
      <c r="E14" s="23">
        <f>D14-C14</f>
        <v>-884996.220000267</v>
      </c>
      <c r="F14" s="25">
        <f>D14/C14</f>
        <v>0.9990590199729962</v>
      </c>
    </row>
    <row r="15" spans="1:8" ht="12.75">
      <c r="A15" s="26" t="s">
        <v>5</v>
      </c>
      <c r="B15" s="27" t="s">
        <v>6</v>
      </c>
      <c r="C15" s="23">
        <f>C16+C22+C28+C36+C39+C45+C56+C63+C72+C80+C102</f>
        <v>314199042.95</v>
      </c>
      <c r="D15" s="23">
        <f>D16+D22+D28+D36+D39+D45+D56+D63+D72+D80+D102</f>
        <v>328829563.75000006</v>
      </c>
      <c r="E15" s="23">
        <f aca="true" t="shared" si="0" ref="E15:E86">D15-C15</f>
        <v>14630520.800000072</v>
      </c>
      <c r="F15" s="10">
        <f aca="true" t="shared" si="1" ref="F15:F82">D15/C15</f>
        <v>1.0465644982958409</v>
      </c>
      <c r="H15" s="13"/>
    </row>
    <row r="16" spans="1:6" ht="12.75">
      <c r="A16" s="9" t="s">
        <v>7</v>
      </c>
      <c r="B16" s="7" t="s">
        <v>8</v>
      </c>
      <c r="C16" s="8">
        <f>C17</f>
        <v>243343430</v>
      </c>
      <c r="D16" s="8">
        <f>D17</f>
        <v>251285415.69000003</v>
      </c>
      <c r="E16" s="8">
        <f t="shared" si="0"/>
        <v>7941985.690000027</v>
      </c>
      <c r="F16" s="10">
        <f t="shared" si="1"/>
        <v>1.0326369431465645</v>
      </c>
    </row>
    <row r="17" spans="1:6" ht="12.75">
      <c r="A17" s="9" t="s">
        <v>9</v>
      </c>
      <c r="B17" s="7" t="s">
        <v>10</v>
      </c>
      <c r="C17" s="16">
        <f>SUM(C18:C21)</f>
        <v>243343430</v>
      </c>
      <c r="D17" s="16">
        <f>SUM(D18:D21)</f>
        <v>251285415.69000003</v>
      </c>
      <c r="E17" s="8">
        <f t="shared" si="0"/>
        <v>7941985.690000027</v>
      </c>
      <c r="F17" s="10">
        <f t="shared" si="1"/>
        <v>1.0326369431465645</v>
      </c>
    </row>
    <row r="18" spans="1:10" ht="80.25" customHeight="1">
      <c r="A18" s="21" t="s">
        <v>11</v>
      </c>
      <c r="B18" s="17" t="s">
        <v>12</v>
      </c>
      <c r="C18" s="8">
        <v>243343430</v>
      </c>
      <c r="D18" s="16">
        <v>245174342.86</v>
      </c>
      <c r="E18" s="8">
        <f t="shared" si="0"/>
        <v>1830912.8600000143</v>
      </c>
      <c r="F18" s="10">
        <f t="shared" si="1"/>
        <v>1.0075239872307218</v>
      </c>
      <c r="J18" s="19" t="s">
        <v>217</v>
      </c>
    </row>
    <row r="19" spans="1:6" ht="93" customHeight="1">
      <c r="A19" s="21" t="s">
        <v>13</v>
      </c>
      <c r="B19" s="7" t="s">
        <v>14</v>
      </c>
      <c r="C19" s="8">
        <v>0</v>
      </c>
      <c r="D19" s="16">
        <v>3849918.91</v>
      </c>
      <c r="E19" s="8">
        <f t="shared" si="0"/>
        <v>3849918.91</v>
      </c>
      <c r="F19" s="10">
        <v>0</v>
      </c>
    </row>
    <row r="20" spans="1:6" ht="45" customHeight="1">
      <c r="A20" s="21" t="s">
        <v>15</v>
      </c>
      <c r="B20" s="7" t="s">
        <v>16</v>
      </c>
      <c r="C20" s="8">
        <v>0</v>
      </c>
      <c r="D20" s="16">
        <v>1080739.62</v>
      </c>
      <c r="E20" s="8">
        <f t="shared" si="0"/>
        <v>1080739.62</v>
      </c>
      <c r="F20" s="10">
        <v>0</v>
      </c>
    </row>
    <row r="21" spans="1:6" ht="79.5" customHeight="1">
      <c r="A21" s="21" t="s">
        <v>17</v>
      </c>
      <c r="B21" s="7" t="s">
        <v>18</v>
      </c>
      <c r="C21" s="8">
        <v>0</v>
      </c>
      <c r="D21" s="16">
        <v>1180414.3</v>
      </c>
      <c r="E21" s="8">
        <f t="shared" si="0"/>
        <v>1180414.3</v>
      </c>
      <c r="F21" s="10">
        <v>0</v>
      </c>
    </row>
    <row r="22" spans="1:10" ht="30.75" customHeight="1">
      <c r="A22" s="21" t="s">
        <v>218</v>
      </c>
      <c r="B22" s="17" t="s">
        <v>228</v>
      </c>
      <c r="C22" s="8">
        <f>C23</f>
        <v>166130</v>
      </c>
      <c r="D22" s="8">
        <f>D23</f>
        <v>148367.87</v>
      </c>
      <c r="E22" s="8">
        <f t="shared" si="0"/>
        <v>-17762.130000000005</v>
      </c>
      <c r="F22" s="10">
        <v>0</v>
      </c>
      <c r="J22" s="19" t="s">
        <v>217</v>
      </c>
    </row>
    <row r="23" spans="1:9" ht="23.25" customHeight="1">
      <c r="A23" s="21" t="s">
        <v>219</v>
      </c>
      <c r="B23" s="17" t="s">
        <v>229</v>
      </c>
      <c r="C23" s="8">
        <f>SUM(C24:C27)</f>
        <v>166130</v>
      </c>
      <c r="D23" s="8">
        <f>SUM(D24:D27)</f>
        <v>148367.87</v>
      </c>
      <c r="E23" s="8">
        <f t="shared" si="0"/>
        <v>-17762.130000000005</v>
      </c>
      <c r="F23" s="10">
        <v>0</v>
      </c>
      <c r="I23" s="19" t="s">
        <v>217</v>
      </c>
    </row>
    <row r="24" spans="1:6" ht="74.25" customHeight="1">
      <c r="A24" s="21" t="s">
        <v>220</v>
      </c>
      <c r="B24" s="17" t="s">
        <v>224</v>
      </c>
      <c r="C24" s="8">
        <v>76130</v>
      </c>
      <c r="D24" s="16">
        <v>68432.86</v>
      </c>
      <c r="E24" s="8">
        <f>D24-C24</f>
        <v>-7697.139999999999</v>
      </c>
      <c r="F24" s="10">
        <f>D24/C24</f>
        <v>0.8988947852357809</v>
      </c>
    </row>
    <row r="25" spans="1:6" ht="79.5" customHeight="1">
      <c r="A25" s="21" t="s">
        <v>221</v>
      </c>
      <c r="B25" s="17" t="s">
        <v>225</v>
      </c>
      <c r="C25" s="8">
        <v>390</v>
      </c>
      <c r="D25" s="16">
        <v>489.48</v>
      </c>
      <c r="E25" s="8">
        <f>D25-C25</f>
        <v>99.48000000000002</v>
      </c>
      <c r="F25" s="10">
        <f>D25/C25</f>
        <v>1.2550769230769232</v>
      </c>
    </row>
    <row r="26" spans="1:13" ht="79.5" customHeight="1">
      <c r="A26" s="21" t="s">
        <v>222</v>
      </c>
      <c r="B26" s="17" t="s">
        <v>226</v>
      </c>
      <c r="C26" s="8">
        <v>99440</v>
      </c>
      <c r="D26" s="16">
        <v>92061.42</v>
      </c>
      <c r="E26" s="8">
        <f>D26-C26</f>
        <v>-7378.580000000002</v>
      </c>
      <c r="F26" s="10">
        <f>D26/C26</f>
        <v>0.9257986725663717</v>
      </c>
      <c r="M26" s="19" t="s">
        <v>217</v>
      </c>
    </row>
    <row r="27" spans="1:6" ht="79.5" customHeight="1">
      <c r="A27" s="21" t="s">
        <v>223</v>
      </c>
      <c r="B27" s="17" t="s">
        <v>227</v>
      </c>
      <c r="C27" s="8">
        <v>-9830</v>
      </c>
      <c r="D27" s="16">
        <v>-12615.89</v>
      </c>
      <c r="E27" s="8">
        <f>D27-C27</f>
        <v>-2785.8899999999994</v>
      </c>
      <c r="F27" s="10">
        <f>D27/C27</f>
        <v>1.283406917599186</v>
      </c>
    </row>
    <row r="28" spans="1:6" ht="20.25" customHeight="1">
      <c r="A28" s="21" t="s">
        <v>19</v>
      </c>
      <c r="B28" s="7" t="s">
        <v>20</v>
      </c>
      <c r="C28" s="16">
        <f>C29+C32+C34</f>
        <v>7832110</v>
      </c>
      <c r="D28" s="16">
        <f>D29+D32+D34</f>
        <v>8352772.399999999</v>
      </c>
      <c r="E28" s="8">
        <f t="shared" si="0"/>
        <v>520662.39999999944</v>
      </c>
      <c r="F28" s="10">
        <f t="shared" si="1"/>
        <v>1.0664779222968013</v>
      </c>
    </row>
    <row r="29" spans="1:6" ht="27" customHeight="1">
      <c r="A29" s="21" t="s">
        <v>21</v>
      </c>
      <c r="B29" s="7" t="s">
        <v>22</v>
      </c>
      <c r="C29" s="8">
        <f>C30+C31</f>
        <v>7274540</v>
      </c>
      <c r="D29" s="16">
        <f>D30+D31</f>
        <v>7361616.649999999</v>
      </c>
      <c r="E29" s="8">
        <f t="shared" si="0"/>
        <v>87076.64999999944</v>
      </c>
      <c r="F29" s="10">
        <f t="shared" si="1"/>
        <v>1.0119700558385822</v>
      </c>
    </row>
    <row r="30" spans="1:6" ht="27" customHeight="1">
      <c r="A30" s="21" t="s">
        <v>21</v>
      </c>
      <c r="B30" s="7" t="s">
        <v>23</v>
      </c>
      <c r="C30" s="8">
        <v>7274540</v>
      </c>
      <c r="D30" s="16">
        <v>7358818.72</v>
      </c>
      <c r="E30" s="8">
        <f t="shared" si="0"/>
        <v>84278.71999999974</v>
      </c>
      <c r="F30" s="10">
        <f t="shared" si="1"/>
        <v>1.0115854363299948</v>
      </c>
    </row>
    <row r="31" spans="1:6" ht="38.25">
      <c r="A31" s="21" t="s">
        <v>24</v>
      </c>
      <c r="B31" s="7" t="s">
        <v>25</v>
      </c>
      <c r="C31" s="8">
        <v>0</v>
      </c>
      <c r="D31" s="16">
        <v>2797.93</v>
      </c>
      <c r="E31" s="8">
        <f t="shared" si="0"/>
        <v>2797.93</v>
      </c>
      <c r="F31" s="10">
        <v>0</v>
      </c>
    </row>
    <row r="32" spans="1:6" ht="12.75">
      <c r="A32" s="21" t="s">
        <v>26</v>
      </c>
      <c r="B32" s="7" t="s">
        <v>27</v>
      </c>
      <c r="C32" s="8">
        <f>C33</f>
        <v>70970</v>
      </c>
      <c r="D32" s="16">
        <f>D33</f>
        <v>123032.24</v>
      </c>
      <c r="E32" s="8">
        <f t="shared" si="0"/>
        <v>52062.240000000005</v>
      </c>
      <c r="F32" s="10">
        <f t="shared" si="1"/>
        <v>1.7335809496970551</v>
      </c>
    </row>
    <row r="33" spans="1:6" ht="12.75">
      <c r="A33" s="21" t="s">
        <v>26</v>
      </c>
      <c r="B33" s="7" t="s">
        <v>28</v>
      </c>
      <c r="C33" s="8">
        <v>70970</v>
      </c>
      <c r="D33" s="16">
        <v>123032.24</v>
      </c>
      <c r="E33" s="8">
        <f t="shared" si="0"/>
        <v>52062.240000000005</v>
      </c>
      <c r="F33" s="10">
        <f t="shared" si="1"/>
        <v>1.7335809496970551</v>
      </c>
    </row>
    <row r="34" spans="1:6" ht="25.5">
      <c r="A34" s="21" t="s">
        <v>29</v>
      </c>
      <c r="B34" s="7" t="s">
        <v>30</v>
      </c>
      <c r="C34" s="8">
        <f>C35</f>
        <v>486600</v>
      </c>
      <c r="D34" s="16">
        <f>D35</f>
        <v>868123.51</v>
      </c>
      <c r="E34" s="8">
        <f t="shared" si="0"/>
        <v>381523.51</v>
      </c>
      <c r="F34" s="10">
        <f t="shared" si="1"/>
        <v>1.7840598232634608</v>
      </c>
    </row>
    <row r="35" spans="1:6" ht="38.25">
      <c r="A35" s="21" t="s">
        <v>31</v>
      </c>
      <c r="B35" s="7" t="s">
        <v>32</v>
      </c>
      <c r="C35" s="8">
        <v>486600</v>
      </c>
      <c r="D35" s="16">
        <v>868123.51</v>
      </c>
      <c r="E35" s="8">
        <f t="shared" si="0"/>
        <v>381523.51</v>
      </c>
      <c r="F35" s="10">
        <f t="shared" si="1"/>
        <v>1.7840598232634608</v>
      </c>
    </row>
    <row r="36" spans="1:6" ht="12.75">
      <c r="A36" s="21" t="s">
        <v>33</v>
      </c>
      <c r="B36" s="7" t="s">
        <v>34</v>
      </c>
      <c r="C36" s="16">
        <f>C37</f>
        <v>1347430</v>
      </c>
      <c r="D36" s="16">
        <f>D37</f>
        <v>2372247.97</v>
      </c>
      <c r="E36" s="8">
        <f t="shared" si="0"/>
        <v>1024817.9700000002</v>
      </c>
      <c r="F36" s="10">
        <f t="shared" si="1"/>
        <v>1.7605723265772621</v>
      </c>
    </row>
    <row r="37" spans="1:6" ht="25.5">
      <c r="A37" s="21" t="s">
        <v>35</v>
      </c>
      <c r="B37" s="7" t="s">
        <v>36</v>
      </c>
      <c r="C37" s="8">
        <f>C38</f>
        <v>1347430</v>
      </c>
      <c r="D37" s="16">
        <f>D38</f>
        <v>2372247.97</v>
      </c>
      <c r="E37" s="8">
        <f t="shared" si="0"/>
        <v>1024817.9700000002</v>
      </c>
      <c r="F37" s="10">
        <f t="shared" si="1"/>
        <v>1.7605723265772621</v>
      </c>
    </row>
    <row r="38" spans="1:6" ht="38.25">
      <c r="A38" s="21" t="s">
        <v>37</v>
      </c>
      <c r="B38" s="7" t="s">
        <v>38</v>
      </c>
      <c r="C38" s="8">
        <v>1347430</v>
      </c>
      <c r="D38" s="16">
        <v>2372247.97</v>
      </c>
      <c r="E38" s="8">
        <f t="shared" si="0"/>
        <v>1024817.9700000002</v>
      </c>
      <c r="F38" s="10">
        <f t="shared" si="1"/>
        <v>1.7605723265772621</v>
      </c>
    </row>
    <row r="39" spans="1:6" ht="29.25" customHeight="1">
      <c r="A39" s="21" t="s">
        <v>39</v>
      </c>
      <c r="B39" s="7" t="s">
        <v>40</v>
      </c>
      <c r="C39" s="16">
        <f>C40</f>
        <v>5700</v>
      </c>
      <c r="D39" s="16">
        <f>D40</f>
        <v>7.87</v>
      </c>
      <c r="E39" s="8">
        <f t="shared" si="0"/>
        <v>-5692.13</v>
      </c>
      <c r="F39" s="10">
        <f t="shared" si="1"/>
        <v>0.001380701754385965</v>
      </c>
    </row>
    <row r="40" spans="1:6" ht="31.5" customHeight="1">
      <c r="A40" s="21" t="s">
        <v>41</v>
      </c>
      <c r="B40" s="7" t="s">
        <v>42</v>
      </c>
      <c r="C40" s="8">
        <f>C41+C43</f>
        <v>5700</v>
      </c>
      <c r="D40" s="16">
        <f>D41+D43</f>
        <v>7.87</v>
      </c>
      <c r="E40" s="8">
        <f t="shared" si="0"/>
        <v>-5692.13</v>
      </c>
      <c r="F40" s="10">
        <f t="shared" si="1"/>
        <v>0.001380701754385965</v>
      </c>
    </row>
    <row r="41" spans="1:6" ht="37.5" customHeight="1">
      <c r="A41" s="21" t="s">
        <v>43</v>
      </c>
      <c r="B41" s="7" t="s">
        <v>44</v>
      </c>
      <c r="C41" s="8">
        <f>C42</f>
        <v>1500</v>
      </c>
      <c r="D41" s="16">
        <f>D42</f>
        <v>0</v>
      </c>
      <c r="E41" s="8">
        <f t="shared" si="0"/>
        <v>-1500</v>
      </c>
      <c r="F41" s="10">
        <f t="shared" si="1"/>
        <v>0</v>
      </c>
    </row>
    <row r="42" spans="1:6" ht="51">
      <c r="A42" s="21" t="s">
        <v>45</v>
      </c>
      <c r="B42" s="7" t="s">
        <v>46</v>
      </c>
      <c r="C42" s="8">
        <v>1500</v>
      </c>
      <c r="D42" s="16">
        <v>0</v>
      </c>
      <c r="E42" s="8">
        <f t="shared" si="0"/>
        <v>-1500</v>
      </c>
      <c r="F42" s="10">
        <f t="shared" si="1"/>
        <v>0</v>
      </c>
    </row>
    <row r="43" spans="1:6" ht="12.75">
      <c r="A43" s="21" t="s">
        <v>47</v>
      </c>
      <c r="B43" s="7" t="s">
        <v>48</v>
      </c>
      <c r="C43" s="8">
        <f>C44</f>
        <v>4200</v>
      </c>
      <c r="D43" s="8">
        <f>D44</f>
        <v>7.87</v>
      </c>
      <c r="E43" s="8">
        <f t="shared" si="0"/>
        <v>-4192.13</v>
      </c>
      <c r="F43" s="10">
        <f t="shared" si="1"/>
        <v>0.001873809523809524</v>
      </c>
    </row>
    <row r="44" spans="1:6" ht="25.5">
      <c r="A44" s="21" t="s">
        <v>49</v>
      </c>
      <c r="B44" s="7" t="s">
        <v>50</v>
      </c>
      <c r="C44" s="8">
        <v>4200</v>
      </c>
      <c r="D44" s="16">
        <v>7.87</v>
      </c>
      <c r="E44" s="8">
        <f t="shared" si="0"/>
        <v>-4192.13</v>
      </c>
      <c r="F44" s="10">
        <f t="shared" si="1"/>
        <v>0.001873809523809524</v>
      </c>
    </row>
    <row r="45" spans="1:6" ht="38.25">
      <c r="A45" s="21" t="s">
        <v>51</v>
      </c>
      <c r="B45" s="7" t="s">
        <v>52</v>
      </c>
      <c r="C45" s="16">
        <f>C46+C48+C51+C53</f>
        <v>22576800</v>
      </c>
      <c r="D45" s="16">
        <f>D46+D48+D51+D53</f>
        <v>23716665.310000002</v>
      </c>
      <c r="E45" s="8">
        <f t="shared" si="0"/>
        <v>1139865.3100000024</v>
      </c>
      <c r="F45" s="10">
        <f t="shared" si="1"/>
        <v>1.05048834688707</v>
      </c>
    </row>
    <row r="46" spans="1:6" ht="25.5">
      <c r="A46" s="21" t="s">
        <v>53</v>
      </c>
      <c r="B46" s="7" t="s">
        <v>54</v>
      </c>
      <c r="C46" s="8">
        <f>C47</f>
        <v>110800</v>
      </c>
      <c r="D46" s="16">
        <f>D47</f>
        <v>118974.69</v>
      </c>
      <c r="E46" s="8">
        <f t="shared" si="0"/>
        <v>8174.690000000002</v>
      </c>
      <c r="F46" s="10">
        <f t="shared" si="1"/>
        <v>1.0737787906137184</v>
      </c>
    </row>
    <row r="47" spans="1:6" ht="26.25" customHeight="1">
      <c r="A47" s="21" t="s">
        <v>55</v>
      </c>
      <c r="B47" s="7" t="s">
        <v>56</v>
      </c>
      <c r="C47" s="8">
        <v>110800</v>
      </c>
      <c r="D47" s="16">
        <v>118974.69</v>
      </c>
      <c r="E47" s="8">
        <f t="shared" si="0"/>
        <v>8174.690000000002</v>
      </c>
      <c r="F47" s="10">
        <f t="shared" si="1"/>
        <v>1.0737787906137184</v>
      </c>
    </row>
    <row r="48" spans="1:6" ht="76.5">
      <c r="A48" s="21" t="s">
        <v>57</v>
      </c>
      <c r="B48" s="7" t="s">
        <v>58</v>
      </c>
      <c r="C48" s="16">
        <f>C49</f>
        <v>19438000</v>
      </c>
      <c r="D48" s="16">
        <f>D49</f>
        <v>19982527.43</v>
      </c>
      <c r="E48" s="8">
        <f t="shared" si="0"/>
        <v>544527.4299999997</v>
      </c>
      <c r="F48" s="10">
        <f t="shared" si="1"/>
        <v>1.0280135523201976</v>
      </c>
    </row>
    <row r="49" spans="1:6" ht="51">
      <c r="A49" s="21" t="s">
        <v>59</v>
      </c>
      <c r="B49" s="7" t="s">
        <v>60</v>
      </c>
      <c r="C49" s="8">
        <f>C50</f>
        <v>19438000</v>
      </c>
      <c r="D49" s="16">
        <f>D50</f>
        <v>19982527.43</v>
      </c>
      <c r="E49" s="8">
        <f t="shared" si="0"/>
        <v>544527.4299999997</v>
      </c>
      <c r="F49" s="10">
        <f t="shared" si="1"/>
        <v>1.0280135523201976</v>
      </c>
    </row>
    <row r="50" spans="1:6" ht="76.5">
      <c r="A50" s="21" t="s">
        <v>61</v>
      </c>
      <c r="B50" s="7" t="s">
        <v>62</v>
      </c>
      <c r="C50" s="8">
        <v>19438000</v>
      </c>
      <c r="D50" s="16">
        <v>19982527.43</v>
      </c>
      <c r="E50" s="8">
        <f t="shared" si="0"/>
        <v>544527.4299999997</v>
      </c>
      <c r="F50" s="10">
        <f t="shared" si="1"/>
        <v>1.0280135523201976</v>
      </c>
    </row>
    <row r="51" spans="1:6" ht="66" customHeight="1">
      <c r="A51" s="21" t="s">
        <v>63</v>
      </c>
      <c r="B51" s="7" t="s">
        <v>64</v>
      </c>
      <c r="C51" s="8">
        <f>C52</f>
        <v>536000</v>
      </c>
      <c r="D51" s="16">
        <f>D52</f>
        <v>404152.37</v>
      </c>
      <c r="E51" s="8">
        <f t="shared" si="0"/>
        <v>-131847.63</v>
      </c>
      <c r="F51" s="10">
        <f t="shared" si="1"/>
        <v>0.7540156156716418</v>
      </c>
    </row>
    <row r="52" spans="1:6" ht="63.75">
      <c r="A52" s="21" t="s">
        <v>65</v>
      </c>
      <c r="B52" s="7" t="s">
        <v>66</v>
      </c>
      <c r="C52" s="8">
        <v>536000</v>
      </c>
      <c r="D52" s="16">
        <v>404152.37</v>
      </c>
      <c r="E52" s="8">
        <f t="shared" si="0"/>
        <v>-131847.63</v>
      </c>
      <c r="F52" s="10">
        <f t="shared" si="1"/>
        <v>0.7540156156716418</v>
      </c>
    </row>
    <row r="53" spans="1:6" ht="66.75" customHeight="1">
      <c r="A53" s="21" t="s">
        <v>67</v>
      </c>
      <c r="B53" s="7" t="s">
        <v>68</v>
      </c>
      <c r="C53" s="8">
        <f>C54</f>
        <v>2492000</v>
      </c>
      <c r="D53" s="16">
        <f>D54</f>
        <v>3211010.82</v>
      </c>
      <c r="E53" s="8">
        <f t="shared" si="0"/>
        <v>719010.8199999998</v>
      </c>
      <c r="F53" s="10">
        <f t="shared" si="1"/>
        <v>1.2885276163723915</v>
      </c>
    </row>
    <row r="54" spans="1:6" ht="71.25" customHeight="1">
      <c r="A54" s="21" t="s">
        <v>69</v>
      </c>
      <c r="B54" s="7" t="s">
        <v>70</v>
      </c>
      <c r="C54" s="8">
        <f>C55</f>
        <v>2492000</v>
      </c>
      <c r="D54" s="8">
        <f>D55</f>
        <v>3211010.82</v>
      </c>
      <c r="E54" s="8">
        <f t="shared" si="0"/>
        <v>719010.8199999998</v>
      </c>
      <c r="F54" s="10">
        <f t="shared" si="1"/>
        <v>1.2885276163723915</v>
      </c>
    </row>
    <row r="55" spans="1:6" ht="63.75">
      <c r="A55" s="21" t="s">
        <v>71</v>
      </c>
      <c r="B55" s="7" t="s">
        <v>72</v>
      </c>
      <c r="C55" s="8">
        <v>2492000</v>
      </c>
      <c r="D55" s="16">
        <v>3211010.82</v>
      </c>
      <c r="E55" s="8">
        <f t="shared" si="0"/>
        <v>719010.8199999998</v>
      </c>
      <c r="F55" s="10">
        <f t="shared" si="1"/>
        <v>1.2885276163723915</v>
      </c>
    </row>
    <row r="56" spans="1:6" ht="19.5" customHeight="1">
      <c r="A56" s="21" t="s">
        <v>73</v>
      </c>
      <c r="B56" s="7" t="s">
        <v>74</v>
      </c>
      <c r="C56" s="16">
        <f>C57</f>
        <v>7982400</v>
      </c>
      <c r="D56" s="16">
        <f>D57</f>
        <v>7552609.54</v>
      </c>
      <c r="E56" s="8">
        <f t="shared" si="0"/>
        <v>-429790.45999999996</v>
      </c>
      <c r="F56" s="10">
        <f t="shared" si="1"/>
        <v>0.9461577395269594</v>
      </c>
    </row>
    <row r="57" spans="1:6" ht="12.75">
      <c r="A57" s="21" t="s">
        <v>75</v>
      </c>
      <c r="B57" s="7" t="s">
        <v>76</v>
      </c>
      <c r="C57" s="8">
        <f>C58+C59+C60</f>
        <v>7982400</v>
      </c>
      <c r="D57" s="8">
        <f>D58+D59+D60</f>
        <v>7552609.54</v>
      </c>
      <c r="E57" s="8">
        <f t="shared" si="0"/>
        <v>-429790.45999999996</v>
      </c>
      <c r="F57" s="10">
        <f t="shared" si="1"/>
        <v>0.9461577395269594</v>
      </c>
    </row>
    <row r="58" spans="1:6" ht="25.5">
      <c r="A58" s="21" t="s">
        <v>77</v>
      </c>
      <c r="B58" s="7" t="s">
        <v>78</v>
      </c>
      <c r="C58" s="8">
        <v>261000</v>
      </c>
      <c r="D58" s="16">
        <v>372878.15</v>
      </c>
      <c r="E58" s="8">
        <f t="shared" si="0"/>
        <v>111878.15000000002</v>
      </c>
      <c r="F58" s="10">
        <f t="shared" si="1"/>
        <v>1.4286519157088124</v>
      </c>
    </row>
    <row r="59" spans="1:6" ht="12.75">
      <c r="A59" s="21" t="s">
        <v>79</v>
      </c>
      <c r="B59" s="7" t="s">
        <v>80</v>
      </c>
      <c r="C59" s="8">
        <v>0</v>
      </c>
      <c r="D59" s="16">
        <v>63753.93</v>
      </c>
      <c r="E59" s="8">
        <f t="shared" si="0"/>
        <v>63753.93</v>
      </c>
      <c r="F59" s="10">
        <v>0</v>
      </c>
    </row>
    <row r="60" spans="1:6" ht="12.75">
      <c r="A60" s="21" t="s">
        <v>81</v>
      </c>
      <c r="B60" s="7" t="s">
        <v>82</v>
      </c>
      <c r="C60" s="8">
        <f>C61+C62</f>
        <v>7721400</v>
      </c>
      <c r="D60" s="8">
        <f>D61+D62</f>
        <v>7115977.46</v>
      </c>
      <c r="E60" s="8">
        <f t="shared" si="0"/>
        <v>-605422.54</v>
      </c>
      <c r="F60" s="10">
        <v>0</v>
      </c>
    </row>
    <row r="61" spans="1:6" ht="12.75">
      <c r="A61" s="21" t="s">
        <v>83</v>
      </c>
      <c r="B61" s="7" t="s">
        <v>84</v>
      </c>
      <c r="C61" s="8">
        <v>639000</v>
      </c>
      <c r="D61" s="16">
        <v>783026.41</v>
      </c>
      <c r="E61" s="8">
        <f t="shared" si="0"/>
        <v>144026.41000000003</v>
      </c>
      <c r="F61" s="10">
        <v>0</v>
      </c>
    </row>
    <row r="62" spans="1:6" ht="12.75">
      <c r="A62" s="21" t="s">
        <v>85</v>
      </c>
      <c r="B62" s="7" t="s">
        <v>86</v>
      </c>
      <c r="C62" s="8">
        <v>7082400</v>
      </c>
      <c r="D62" s="16">
        <v>6332951.05</v>
      </c>
      <c r="E62" s="8">
        <f t="shared" si="0"/>
        <v>-749448.9500000002</v>
      </c>
      <c r="F62" s="10">
        <v>0</v>
      </c>
    </row>
    <row r="63" spans="1:6" ht="25.5">
      <c r="A63" s="21" t="s">
        <v>87</v>
      </c>
      <c r="B63" s="7" t="s">
        <v>88</v>
      </c>
      <c r="C63" s="16">
        <f>C64</f>
        <v>17777512.95</v>
      </c>
      <c r="D63" s="16">
        <f>D64+D68</f>
        <v>20970872.57</v>
      </c>
      <c r="E63" s="8">
        <f t="shared" si="0"/>
        <v>3193359.620000001</v>
      </c>
      <c r="F63" s="10">
        <f t="shared" si="1"/>
        <v>1.1796291544819266</v>
      </c>
    </row>
    <row r="64" spans="1:6" ht="12.75">
      <c r="A64" s="21" t="s">
        <v>89</v>
      </c>
      <c r="B64" s="7" t="s">
        <v>90</v>
      </c>
      <c r="C64" s="8">
        <f>C66+C65</f>
        <v>17777512.95</v>
      </c>
      <c r="D64" s="8">
        <f>D66+D65</f>
        <v>17138603.13</v>
      </c>
      <c r="E64" s="8">
        <f t="shared" si="0"/>
        <v>-638909.8200000003</v>
      </c>
      <c r="F64" s="10">
        <f t="shared" si="1"/>
        <v>0.9640607872542711</v>
      </c>
    </row>
    <row r="65" spans="1:6" ht="38.25" customHeight="1">
      <c r="A65" s="21" t="s">
        <v>231</v>
      </c>
      <c r="B65" s="17" t="s">
        <v>230</v>
      </c>
      <c r="C65" s="8">
        <v>0</v>
      </c>
      <c r="D65" s="16">
        <v>281400</v>
      </c>
      <c r="E65" s="8">
        <f t="shared" si="0"/>
        <v>281400</v>
      </c>
      <c r="F65" s="10">
        <v>0</v>
      </c>
    </row>
    <row r="66" spans="1:6" ht="12.75">
      <c r="A66" s="21" t="s">
        <v>91</v>
      </c>
      <c r="B66" s="7" t="s">
        <v>92</v>
      </c>
      <c r="C66" s="8">
        <f>C67</f>
        <v>17777512.95</v>
      </c>
      <c r="D66" s="16">
        <f>D67</f>
        <v>16857203.13</v>
      </c>
      <c r="E66" s="8">
        <f t="shared" si="0"/>
        <v>-920309.8200000003</v>
      </c>
      <c r="F66" s="10">
        <f t="shared" si="1"/>
        <v>0.9482318014567949</v>
      </c>
    </row>
    <row r="67" spans="1:10" ht="25.5">
      <c r="A67" s="21" t="s">
        <v>93</v>
      </c>
      <c r="B67" s="7" t="s">
        <v>94</v>
      </c>
      <c r="C67" s="8">
        <v>17777512.95</v>
      </c>
      <c r="D67" s="16">
        <v>16857203.13</v>
      </c>
      <c r="E67" s="8">
        <f t="shared" si="0"/>
        <v>-920309.8200000003</v>
      </c>
      <c r="F67" s="10">
        <f t="shared" si="1"/>
        <v>0.9482318014567949</v>
      </c>
      <c r="J67" s="19" t="s">
        <v>217</v>
      </c>
    </row>
    <row r="68" spans="1:6" ht="12.75">
      <c r="A68" s="21" t="s">
        <v>95</v>
      </c>
      <c r="B68" s="7" t="s">
        <v>96</v>
      </c>
      <c r="C68" s="8">
        <f>C69+C70</f>
        <v>0</v>
      </c>
      <c r="D68" s="8">
        <f>D69+D70</f>
        <v>3832269.44</v>
      </c>
      <c r="E68" s="8">
        <f t="shared" si="0"/>
        <v>3832269.44</v>
      </c>
      <c r="F68" s="10">
        <v>0</v>
      </c>
    </row>
    <row r="69" spans="1:6" ht="25.5" customHeight="1">
      <c r="A69" s="21" t="s">
        <v>233</v>
      </c>
      <c r="B69" s="17" t="s">
        <v>232</v>
      </c>
      <c r="C69" s="8">
        <v>0</v>
      </c>
      <c r="D69" s="16">
        <v>33438.75</v>
      </c>
      <c r="E69" s="8">
        <f t="shared" si="0"/>
        <v>33438.75</v>
      </c>
      <c r="F69" s="10">
        <v>0</v>
      </c>
    </row>
    <row r="70" spans="1:6" ht="12.75">
      <c r="A70" s="21" t="s">
        <v>97</v>
      </c>
      <c r="B70" s="7" t="s">
        <v>98</v>
      </c>
      <c r="C70" s="8">
        <f>C71</f>
        <v>0</v>
      </c>
      <c r="D70" s="8">
        <f>D71</f>
        <v>3798830.69</v>
      </c>
      <c r="E70" s="8">
        <f t="shared" si="0"/>
        <v>3798830.69</v>
      </c>
      <c r="F70" s="10">
        <v>0</v>
      </c>
    </row>
    <row r="71" spans="1:6" ht="25.5">
      <c r="A71" s="21" t="s">
        <v>99</v>
      </c>
      <c r="B71" s="7" t="s">
        <v>100</v>
      </c>
      <c r="C71" s="8">
        <v>0</v>
      </c>
      <c r="D71" s="16">
        <v>3798830.69</v>
      </c>
      <c r="E71" s="8">
        <f t="shared" si="0"/>
        <v>3798830.69</v>
      </c>
      <c r="F71" s="10">
        <v>0</v>
      </c>
    </row>
    <row r="72" spans="1:6" ht="25.5">
      <c r="A72" s="21" t="s">
        <v>101</v>
      </c>
      <c r="B72" s="7" t="s">
        <v>102</v>
      </c>
      <c r="C72" s="16">
        <f>C73+C77</f>
        <v>10292330</v>
      </c>
      <c r="D72" s="16">
        <f>D73+D77</f>
        <v>11647827.35</v>
      </c>
      <c r="E72" s="8">
        <f t="shared" si="0"/>
        <v>1355497.3499999996</v>
      </c>
      <c r="F72" s="10">
        <f t="shared" si="1"/>
        <v>1.1316997560319189</v>
      </c>
    </row>
    <row r="73" spans="1:6" ht="63.75">
      <c r="A73" s="21" t="s">
        <v>103</v>
      </c>
      <c r="B73" s="7" t="s">
        <v>104</v>
      </c>
      <c r="C73" s="8">
        <f>C74</f>
        <v>392330</v>
      </c>
      <c r="D73" s="16">
        <f>D74</f>
        <v>539220.11</v>
      </c>
      <c r="E73" s="8">
        <f t="shared" si="0"/>
        <v>146890.11</v>
      </c>
      <c r="F73" s="10">
        <f t="shared" si="1"/>
        <v>1.374404480921673</v>
      </c>
    </row>
    <row r="74" spans="1:6" ht="76.5">
      <c r="A74" s="21" t="s">
        <v>105</v>
      </c>
      <c r="B74" s="7" t="s">
        <v>106</v>
      </c>
      <c r="C74" s="8">
        <f>C76+C75</f>
        <v>392330</v>
      </c>
      <c r="D74" s="8">
        <f>D76+D75</f>
        <v>539220.11</v>
      </c>
      <c r="E74" s="8">
        <f t="shared" si="0"/>
        <v>146890.11</v>
      </c>
      <c r="F74" s="10">
        <f t="shared" si="1"/>
        <v>1.374404480921673</v>
      </c>
    </row>
    <row r="75" spans="1:6" ht="67.5" customHeight="1">
      <c r="A75" s="21" t="s">
        <v>235</v>
      </c>
      <c r="B75" s="17" t="s">
        <v>234</v>
      </c>
      <c r="C75" s="8">
        <v>0</v>
      </c>
      <c r="D75" s="16">
        <v>27711.18</v>
      </c>
      <c r="E75" s="8">
        <f t="shared" si="0"/>
        <v>27711.18</v>
      </c>
      <c r="F75" s="10">
        <v>0</v>
      </c>
    </row>
    <row r="76" spans="1:9" ht="76.5">
      <c r="A76" s="21" t="s">
        <v>107</v>
      </c>
      <c r="B76" s="7" t="s">
        <v>108</v>
      </c>
      <c r="C76" s="8">
        <v>392330</v>
      </c>
      <c r="D76" s="16">
        <v>511508.93</v>
      </c>
      <c r="E76" s="8">
        <f t="shared" si="0"/>
        <v>119178.93</v>
      </c>
      <c r="F76" s="10">
        <f t="shared" si="1"/>
        <v>1.3037721560930848</v>
      </c>
      <c r="I76" s="19" t="s">
        <v>217</v>
      </c>
    </row>
    <row r="77" spans="1:6" ht="25.5">
      <c r="A77" s="21" t="s">
        <v>109</v>
      </c>
      <c r="B77" s="7" t="s">
        <v>110</v>
      </c>
      <c r="C77" s="8">
        <f>C78</f>
        <v>9900000</v>
      </c>
      <c r="D77" s="16">
        <f>D78</f>
        <v>11108607.24</v>
      </c>
      <c r="E77" s="8">
        <f t="shared" si="0"/>
        <v>1208607.2400000002</v>
      </c>
      <c r="F77" s="10">
        <f t="shared" si="1"/>
        <v>1.1220815393939394</v>
      </c>
    </row>
    <row r="78" spans="1:6" ht="25.5">
      <c r="A78" s="21" t="s">
        <v>111</v>
      </c>
      <c r="B78" s="7" t="s">
        <v>112</v>
      </c>
      <c r="C78" s="8">
        <f>C79</f>
        <v>9900000</v>
      </c>
      <c r="D78" s="16">
        <f>D79</f>
        <v>11108607.24</v>
      </c>
      <c r="E78" s="8">
        <f t="shared" si="0"/>
        <v>1208607.2400000002</v>
      </c>
      <c r="F78" s="10">
        <f t="shared" si="1"/>
        <v>1.1220815393939394</v>
      </c>
    </row>
    <row r="79" spans="1:14" ht="51">
      <c r="A79" s="21" t="s">
        <v>113</v>
      </c>
      <c r="B79" s="7" t="s">
        <v>114</v>
      </c>
      <c r="C79" s="8">
        <v>9900000</v>
      </c>
      <c r="D79" s="16">
        <v>11108607.24</v>
      </c>
      <c r="E79" s="8">
        <f t="shared" si="0"/>
        <v>1208607.2400000002</v>
      </c>
      <c r="F79" s="10">
        <f t="shared" si="1"/>
        <v>1.1220815393939394</v>
      </c>
      <c r="M79" s="19" t="s">
        <v>217</v>
      </c>
      <c r="N79" s="19" t="s">
        <v>217</v>
      </c>
    </row>
    <row r="80" spans="1:13" ht="12.75">
      <c r="A80" s="21" t="s">
        <v>115</v>
      </c>
      <c r="B80" s="7" t="s">
        <v>116</v>
      </c>
      <c r="C80" s="16">
        <f>C81+C96+C97+C98+C99+C100+C101</f>
        <v>2552060</v>
      </c>
      <c r="D80" s="16">
        <f>D81+D96+D97+D98+D99+D100+D101</f>
        <v>2628287.46</v>
      </c>
      <c r="E80" s="8">
        <f t="shared" si="0"/>
        <v>76227.45999999996</v>
      </c>
      <c r="F80" s="10">
        <f t="shared" si="1"/>
        <v>1.029868992108336</v>
      </c>
      <c r="M80" s="19" t="s">
        <v>217</v>
      </c>
    </row>
    <row r="81" spans="1:12" ht="58.5" customHeight="1">
      <c r="A81" s="21" t="s">
        <v>236</v>
      </c>
      <c r="B81" s="20" t="s">
        <v>237</v>
      </c>
      <c r="C81" s="8">
        <f>C82+C83+C84+C85+C86+C89+C90+C91+C92+C93+C94+C95+C87+C88</f>
        <v>1456060</v>
      </c>
      <c r="D81" s="8">
        <f>D82+D83+D84+D85+D86+D89+D90+D91+D92+D93+D94+D95+D87+D88</f>
        <v>651849.95</v>
      </c>
      <c r="E81" s="8">
        <f t="shared" si="0"/>
        <v>-804210.05</v>
      </c>
      <c r="F81" s="10">
        <f t="shared" si="1"/>
        <v>0.44768069310330616</v>
      </c>
      <c r="L81" s="19" t="s">
        <v>217</v>
      </c>
    </row>
    <row r="82" spans="1:12" ht="67.5" customHeight="1">
      <c r="A82" s="21" t="s">
        <v>238</v>
      </c>
      <c r="B82" s="17" t="s">
        <v>239</v>
      </c>
      <c r="C82" s="8">
        <v>416060</v>
      </c>
      <c r="D82" s="16">
        <v>18562.19</v>
      </c>
      <c r="E82" s="8">
        <f t="shared" si="0"/>
        <v>-397497.81</v>
      </c>
      <c r="F82" s="10">
        <f t="shared" si="1"/>
        <v>0.044614214296014996</v>
      </c>
      <c r="L82" s="19" t="s">
        <v>217</v>
      </c>
    </row>
    <row r="83" spans="1:6" ht="77.25" customHeight="1">
      <c r="A83" s="21" t="s">
        <v>241</v>
      </c>
      <c r="B83" s="17" t="s">
        <v>240</v>
      </c>
      <c r="C83" s="8">
        <v>0</v>
      </c>
      <c r="D83" s="16">
        <v>60636.39</v>
      </c>
      <c r="E83" s="8">
        <f t="shared" si="0"/>
        <v>60636.39</v>
      </c>
      <c r="F83" s="10">
        <v>0</v>
      </c>
    </row>
    <row r="84" spans="1:15" ht="60" customHeight="1">
      <c r="A84" s="21" t="s">
        <v>242</v>
      </c>
      <c r="B84" s="17" t="s">
        <v>243</v>
      </c>
      <c r="C84" s="8">
        <v>0</v>
      </c>
      <c r="D84" s="16">
        <v>26094.14</v>
      </c>
      <c r="E84" s="8">
        <f t="shared" si="0"/>
        <v>26094.14</v>
      </c>
      <c r="F84" s="10">
        <v>0</v>
      </c>
      <c r="N84" s="19" t="s">
        <v>217</v>
      </c>
      <c r="O84" s="19" t="s">
        <v>217</v>
      </c>
    </row>
    <row r="85" spans="1:13" ht="72" customHeight="1">
      <c r="A85" s="21" t="s">
        <v>245</v>
      </c>
      <c r="B85" s="17" t="s">
        <v>244</v>
      </c>
      <c r="C85" s="8">
        <v>50000</v>
      </c>
      <c r="D85" s="16">
        <v>5000</v>
      </c>
      <c r="E85" s="8">
        <f t="shared" si="0"/>
        <v>-45000</v>
      </c>
      <c r="F85" s="10">
        <v>0</v>
      </c>
      <c r="L85" s="19" t="s">
        <v>217</v>
      </c>
      <c r="M85" s="19" t="s">
        <v>217</v>
      </c>
    </row>
    <row r="86" spans="1:12" ht="58.5" customHeight="1">
      <c r="A86" s="21" t="s">
        <v>246</v>
      </c>
      <c r="B86" s="17" t="s">
        <v>247</v>
      </c>
      <c r="C86" s="8">
        <v>890000</v>
      </c>
      <c r="D86" s="16">
        <v>0</v>
      </c>
      <c r="E86" s="8">
        <f t="shared" si="0"/>
        <v>-890000</v>
      </c>
      <c r="F86" s="10">
        <v>0</v>
      </c>
      <c r="K86" s="19" t="s">
        <v>217</v>
      </c>
      <c r="L86" s="19" t="s">
        <v>217</v>
      </c>
    </row>
    <row r="87" spans="1:15" ht="76.5" customHeight="1">
      <c r="A87" s="21" t="s">
        <v>250</v>
      </c>
      <c r="B87" s="17" t="s">
        <v>248</v>
      </c>
      <c r="C87" s="8">
        <v>0</v>
      </c>
      <c r="D87" s="16">
        <v>145982.96</v>
      </c>
      <c r="E87" s="8">
        <f>D87-C87</f>
        <v>145982.96</v>
      </c>
      <c r="F87" s="10">
        <v>0</v>
      </c>
      <c r="O87" s="19" t="s">
        <v>217</v>
      </c>
    </row>
    <row r="88" spans="1:15" ht="70.5" customHeight="1">
      <c r="A88" s="21" t="s">
        <v>251</v>
      </c>
      <c r="B88" s="17" t="s">
        <v>249</v>
      </c>
      <c r="C88" s="8">
        <v>10000</v>
      </c>
      <c r="D88" s="16">
        <v>10000</v>
      </c>
      <c r="E88" s="8">
        <v>10000</v>
      </c>
      <c r="F88" s="10">
        <v>0</v>
      </c>
      <c r="N88" s="19" t="s">
        <v>217</v>
      </c>
      <c r="O88" s="19" t="s">
        <v>217</v>
      </c>
    </row>
    <row r="89" spans="1:18" ht="48.75" customHeight="1">
      <c r="A89" s="21" t="s">
        <v>253</v>
      </c>
      <c r="B89" s="17" t="s">
        <v>252</v>
      </c>
      <c r="C89" s="8">
        <v>0</v>
      </c>
      <c r="D89" s="16">
        <v>500</v>
      </c>
      <c r="E89" s="8">
        <f aca="true" t="shared" si="2" ref="E89:E154">D89-C89</f>
        <v>500</v>
      </c>
      <c r="F89" s="10">
        <v>0</v>
      </c>
      <c r="R89" s="19" t="s">
        <v>217</v>
      </c>
    </row>
    <row r="90" spans="1:16" ht="96" customHeight="1">
      <c r="A90" s="21" t="s">
        <v>255</v>
      </c>
      <c r="B90" s="17" t="s">
        <v>254</v>
      </c>
      <c r="C90" s="8">
        <v>0</v>
      </c>
      <c r="D90" s="16">
        <v>48500</v>
      </c>
      <c r="E90" s="8">
        <f t="shared" si="2"/>
        <v>48500</v>
      </c>
      <c r="F90" s="10">
        <v>0</v>
      </c>
      <c r="N90" t="s">
        <v>217</v>
      </c>
      <c r="P90" t="s">
        <v>217</v>
      </c>
    </row>
    <row r="91" spans="1:6" ht="104.25" customHeight="1">
      <c r="A91" s="21" t="s">
        <v>257</v>
      </c>
      <c r="B91" s="17" t="s">
        <v>256</v>
      </c>
      <c r="C91" s="8">
        <v>0</v>
      </c>
      <c r="D91" s="16">
        <v>41394.73</v>
      </c>
      <c r="E91" s="8">
        <f t="shared" si="2"/>
        <v>41394.73</v>
      </c>
      <c r="F91" s="10">
        <v>0</v>
      </c>
    </row>
    <row r="92" spans="1:11" ht="76.5" customHeight="1">
      <c r="A92" s="21" t="s">
        <v>259</v>
      </c>
      <c r="B92" s="17" t="s">
        <v>258</v>
      </c>
      <c r="C92" s="8">
        <v>50000</v>
      </c>
      <c r="D92" s="16">
        <v>3406.37</v>
      </c>
      <c r="E92" s="8">
        <f t="shared" si="2"/>
        <v>-46593.63</v>
      </c>
      <c r="F92" s="10">
        <v>0</v>
      </c>
      <c r="K92" t="s">
        <v>217</v>
      </c>
    </row>
    <row r="93" spans="1:6" ht="80.25" customHeight="1">
      <c r="A93" s="21" t="s">
        <v>261</v>
      </c>
      <c r="B93" s="17" t="s">
        <v>260</v>
      </c>
      <c r="C93" s="8">
        <v>0</v>
      </c>
      <c r="D93" s="16">
        <v>25000</v>
      </c>
      <c r="E93" s="8">
        <f t="shared" si="2"/>
        <v>25000</v>
      </c>
      <c r="F93" s="10">
        <v>0</v>
      </c>
    </row>
    <row r="94" spans="1:14" ht="64.5" customHeight="1">
      <c r="A94" s="21" t="s">
        <v>263</v>
      </c>
      <c r="B94" s="17" t="s">
        <v>262</v>
      </c>
      <c r="C94" s="8">
        <v>20000</v>
      </c>
      <c r="D94" s="16">
        <v>27655.25</v>
      </c>
      <c r="E94" s="8">
        <f t="shared" si="2"/>
        <v>7655.25</v>
      </c>
      <c r="F94" s="10">
        <f aca="true" t="shared" si="3" ref="F94:F148">D94/C94</f>
        <v>1.3827625</v>
      </c>
      <c r="N94" t="s">
        <v>217</v>
      </c>
    </row>
    <row r="95" spans="1:14" ht="78.75" customHeight="1">
      <c r="A95" s="21" t="s">
        <v>265</v>
      </c>
      <c r="B95" s="17" t="s">
        <v>264</v>
      </c>
      <c r="C95" s="8">
        <v>20000</v>
      </c>
      <c r="D95" s="16">
        <v>239117.92</v>
      </c>
      <c r="E95" s="8">
        <f t="shared" si="2"/>
        <v>219117.92</v>
      </c>
      <c r="F95" s="10">
        <f t="shared" si="3"/>
        <v>11.955896000000001</v>
      </c>
      <c r="L95" t="s">
        <v>217</v>
      </c>
      <c r="M95" t="s">
        <v>217</v>
      </c>
      <c r="N95" t="s">
        <v>217</v>
      </c>
    </row>
    <row r="96" spans="1:6" ht="61.5" customHeight="1">
      <c r="A96" s="21" t="s">
        <v>267</v>
      </c>
      <c r="B96" s="17" t="s">
        <v>266</v>
      </c>
      <c r="C96" s="8">
        <v>0</v>
      </c>
      <c r="D96" s="16">
        <v>242658.59</v>
      </c>
      <c r="E96" s="8">
        <f t="shared" si="2"/>
        <v>242658.59</v>
      </c>
      <c r="F96" s="10">
        <v>0</v>
      </c>
    </row>
    <row r="97" spans="1:6" ht="63" customHeight="1">
      <c r="A97" s="21" t="s">
        <v>269</v>
      </c>
      <c r="B97" s="17" t="s">
        <v>268</v>
      </c>
      <c r="C97" s="8">
        <v>76000</v>
      </c>
      <c r="D97" s="16">
        <v>7593.29</v>
      </c>
      <c r="E97" s="8">
        <f t="shared" si="2"/>
        <v>-68406.71</v>
      </c>
      <c r="F97" s="10">
        <v>0</v>
      </c>
    </row>
    <row r="98" spans="1:12" ht="41.25" customHeight="1">
      <c r="A98" s="21" t="s">
        <v>271</v>
      </c>
      <c r="B98" s="17" t="s">
        <v>270</v>
      </c>
      <c r="C98" s="8">
        <v>100000</v>
      </c>
      <c r="D98" s="16">
        <v>5000</v>
      </c>
      <c r="E98" s="8">
        <f t="shared" si="2"/>
        <v>-95000</v>
      </c>
      <c r="F98" s="10">
        <f t="shared" si="3"/>
        <v>0.05</v>
      </c>
      <c r="J98" t="s">
        <v>217</v>
      </c>
      <c r="L98" t="s">
        <v>217</v>
      </c>
    </row>
    <row r="99" spans="1:6" ht="51" customHeight="1">
      <c r="A99" s="21" t="s">
        <v>277</v>
      </c>
      <c r="B99" s="17" t="s">
        <v>276</v>
      </c>
      <c r="C99" s="8">
        <v>710000</v>
      </c>
      <c r="D99" s="16">
        <v>547208.51</v>
      </c>
      <c r="E99" s="8">
        <f t="shared" si="2"/>
        <v>-162791.49</v>
      </c>
      <c r="F99" s="10">
        <f t="shared" si="3"/>
        <v>0.7707162112676057</v>
      </c>
    </row>
    <row r="100" spans="1:16" ht="65.25" customHeight="1">
      <c r="A100" s="21" t="s">
        <v>273</v>
      </c>
      <c r="B100" s="17" t="s">
        <v>272</v>
      </c>
      <c r="C100" s="8">
        <v>110000</v>
      </c>
      <c r="D100" s="16">
        <v>38718.21</v>
      </c>
      <c r="E100" s="8">
        <f t="shared" si="2"/>
        <v>-71281.79000000001</v>
      </c>
      <c r="F100" s="10">
        <f t="shared" si="3"/>
        <v>0.35198372727272725</v>
      </c>
      <c r="K100" t="s">
        <v>217</v>
      </c>
      <c r="L100" t="s">
        <v>217</v>
      </c>
      <c r="P100" t="s">
        <v>217</v>
      </c>
    </row>
    <row r="101" spans="1:6" ht="82.5" customHeight="1">
      <c r="A101" s="21" t="s">
        <v>275</v>
      </c>
      <c r="B101" s="17" t="s">
        <v>274</v>
      </c>
      <c r="C101" s="8">
        <v>100000</v>
      </c>
      <c r="D101" s="16">
        <v>1135258.91</v>
      </c>
      <c r="E101" s="8">
        <f t="shared" si="2"/>
        <v>1035258.9099999999</v>
      </c>
      <c r="F101" s="10">
        <v>0</v>
      </c>
    </row>
    <row r="102" spans="1:6" ht="12.75">
      <c r="A102" s="21" t="s">
        <v>117</v>
      </c>
      <c r="B102" s="7" t="s">
        <v>118</v>
      </c>
      <c r="C102" s="16">
        <f>C105</f>
        <v>323140</v>
      </c>
      <c r="D102" s="16">
        <f>D105+D104</f>
        <v>154489.72</v>
      </c>
      <c r="E102" s="8">
        <f t="shared" si="2"/>
        <v>-168650.28</v>
      </c>
      <c r="F102" s="10">
        <f t="shared" si="3"/>
        <v>0.4780891254564585</v>
      </c>
    </row>
    <row r="103" spans="1:6" ht="12.75">
      <c r="A103" s="21" t="s">
        <v>119</v>
      </c>
      <c r="B103" s="7" t="s">
        <v>120</v>
      </c>
      <c r="C103" s="8">
        <f>C104</f>
        <v>0</v>
      </c>
      <c r="D103" s="8">
        <f>D104</f>
        <v>-23730.28</v>
      </c>
      <c r="E103" s="8">
        <f>E104</f>
        <v>-23730.28</v>
      </c>
      <c r="F103" s="10">
        <v>0</v>
      </c>
    </row>
    <row r="104" spans="1:6" ht="25.5">
      <c r="A104" s="21" t="s">
        <v>121</v>
      </c>
      <c r="B104" s="7" t="s">
        <v>122</v>
      </c>
      <c r="C104" s="8">
        <v>0</v>
      </c>
      <c r="D104" s="16">
        <v>-23730.28</v>
      </c>
      <c r="E104" s="8">
        <f t="shared" si="2"/>
        <v>-23730.28</v>
      </c>
      <c r="F104" s="10">
        <v>0</v>
      </c>
    </row>
    <row r="105" spans="1:6" ht="12.75">
      <c r="A105" s="21" t="s">
        <v>123</v>
      </c>
      <c r="B105" s="7" t="s">
        <v>124</v>
      </c>
      <c r="C105" s="8">
        <f>C106</f>
        <v>323140</v>
      </c>
      <c r="D105" s="8">
        <f>D106</f>
        <v>178220</v>
      </c>
      <c r="E105" s="8">
        <f t="shared" si="2"/>
        <v>-144920</v>
      </c>
      <c r="F105" s="10">
        <f t="shared" si="3"/>
        <v>0.5515256545150709</v>
      </c>
    </row>
    <row r="106" spans="1:6" ht="25.5">
      <c r="A106" s="21" t="s">
        <v>125</v>
      </c>
      <c r="B106" s="7" t="s">
        <v>126</v>
      </c>
      <c r="C106" s="8">
        <v>323140</v>
      </c>
      <c r="D106" s="16">
        <v>178220</v>
      </c>
      <c r="E106" s="8">
        <f t="shared" si="2"/>
        <v>-144920</v>
      </c>
      <c r="F106" s="10">
        <f t="shared" si="3"/>
        <v>0.5515256545150709</v>
      </c>
    </row>
    <row r="107" spans="1:6" ht="21" customHeight="1">
      <c r="A107" s="28" t="s">
        <v>127</v>
      </c>
      <c r="B107" s="27" t="s">
        <v>128</v>
      </c>
      <c r="C107" s="24">
        <f>C108+C146</f>
        <v>626305744.19</v>
      </c>
      <c r="D107" s="24">
        <f>D108+D146+D149+D153</f>
        <v>610790227.1699998</v>
      </c>
      <c r="E107" s="23">
        <f t="shared" si="2"/>
        <v>-15515517.02000022</v>
      </c>
      <c r="F107" s="25">
        <f t="shared" si="3"/>
        <v>0.9752269284388148</v>
      </c>
    </row>
    <row r="108" spans="1:6" ht="25.5">
      <c r="A108" s="21" t="s">
        <v>129</v>
      </c>
      <c r="B108" s="7" t="s">
        <v>130</v>
      </c>
      <c r="C108" s="8">
        <f>C109+C114+C128+C139</f>
        <v>625305744.19</v>
      </c>
      <c r="D108" s="8">
        <f>D109+D114+D128+D139</f>
        <v>610400964.6599998</v>
      </c>
      <c r="E108" s="8">
        <f t="shared" si="2"/>
        <v>-14904779.53000021</v>
      </c>
      <c r="F108" s="10">
        <f t="shared" si="3"/>
        <v>0.9761640130952142</v>
      </c>
    </row>
    <row r="109" spans="1:6" ht="19.5" customHeight="1">
      <c r="A109" s="21" t="s">
        <v>131</v>
      </c>
      <c r="B109" s="7" t="s">
        <v>132</v>
      </c>
      <c r="C109" s="16">
        <f>C110+C112</f>
        <v>33064500</v>
      </c>
      <c r="D109" s="16">
        <f>D110+D112</f>
        <v>33064500</v>
      </c>
      <c r="E109" s="8">
        <f t="shared" si="2"/>
        <v>0</v>
      </c>
      <c r="F109" s="10">
        <f t="shared" si="3"/>
        <v>1</v>
      </c>
    </row>
    <row r="110" spans="1:6" ht="12.75">
      <c r="A110" s="21" t="s">
        <v>133</v>
      </c>
      <c r="B110" s="7" t="s">
        <v>134</v>
      </c>
      <c r="C110" s="8">
        <f>C111</f>
        <v>31048000</v>
      </c>
      <c r="D110" s="8">
        <f>D111</f>
        <v>31048000</v>
      </c>
      <c r="E110" s="8">
        <f t="shared" si="2"/>
        <v>0</v>
      </c>
      <c r="F110" s="10">
        <f t="shared" si="3"/>
        <v>1</v>
      </c>
    </row>
    <row r="111" spans="1:6" ht="25.5">
      <c r="A111" s="21" t="s">
        <v>135</v>
      </c>
      <c r="B111" s="7" t="s">
        <v>136</v>
      </c>
      <c r="C111" s="8">
        <v>31048000</v>
      </c>
      <c r="D111" s="16">
        <v>31048000</v>
      </c>
      <c r="E111" s="8">
        <f t="shared" si="2"/>
        <v>0</v>
      </c>
      <c r="F111" s="10">
        <f t="shared" si="3"/>
        <v>1</v>
      </c>
    </row>
    <row r="112" spans="1:6" ht="25.5">
      <c r="A112" s="22" t="s">
        <v>184</v>
      </c>
      <c r="B112" s="17" t="s">
        <v>186</v>
      </c>
      <c r="C112" s="16">
        <f>C113</f>
        <v>2016500</v>
      </c>
      <c r="D112" s="16">
        <f>D113</f>
        <v>2016500</v>
      </c>
      <c r="E112" s="8">
        <f t="shared" si="2"/>
        <v>0</v>
      </c>
      <c r="F112" s="10">
        <f t="shared" si="3"/>
        <v>1</v>
      </c>
    </row>
    <row r="113" spans="1:6" ht="25.5">
      <c r="A113" s="21" t="s">
        <v>185</v>
      </c>
      <c r="B113" s="17" t="s">
        <v>187</v>
      </c>
      <c r="C113" s="8">
        <v>2016500</v>
      </c>
      <c r="D113" s="16">
        <v>2016500</v>
      </c>
      <c r="E113" s="8">
        <f t="shared" si="2"/>
        <v>0</v>
      </c>
      <c r="F113" s="10">
        <f t="shared" si="3"/>
        <v>1</v>
      </c>
    </row>
    <row r="114" spans="1:6" ht="25.5">
      <c r="A114" s="21" t="s">
        <v>137</v>
      </c>
      <c r="B114" s="7" t="s">
        <v>138</v>
      </c>
      <c r="C114" s="16">
        <f>C115+C117+C119+C120+C121+C122+C123+C124+C125+C126</f>
        <v>140206547.92000002</v>
      </c>
      <c r="D114" s="16">
        <f>D115+D117+D119+D120+D121+D122+D123+D124+D125+D126</f>
        <v>135300638.12</v>
      </c>
      <c r="E114" s="8">
        <f>D114-C114</f>
        <v>-4905909.800000012</v>
      </c>
      <c r="F114" s="10">
        <f t="shared" si="3"/>
        <v>0.9650094102395328</v>
      </c>
    </row>
    <row r="115" spans="1:6" ht="38.25">
      <c r="A115" s="21" t="s">
        <v>139</v>
      </c>
      <c r="B115" s="17" t="s">
        <v>140</v>
      </c>
      <c r="C115" s="16">
        <v>6600000</v>
      </c>
      <c r="D115" s="16">
        <v>6600000</v>
      </c>
      <c r="E115" s="8">
        <f t="shared" si="2"/>
        <v>0</v>
      </c>
      <c r="F115" s="10">
        <f t="shared" si="3"/>
        <v>1</v>
      </c>
    </row>
    <row r="116" spans="1:12" ht="41.25" customHeight="1">
      <c r="A116" s="21" t="s">
        <v>141</v>
      </c>
      <c r="B116" s="17" t="s">
        <v>142</v>
      </c>
      <c r="C116" s="8">
        <v>6600000</v>
      </c>
      <c r="D116" s="16">
        <v>6600000</v>
      </c>
      <c r="E116" s="8">
        <f t="shared" si="2"/>
        <v>0</v>
      </c>
      <c r="F116" s="10">
        <f t="shared" si="3"/>
        <v>1</v>
      </c>
      <c r="L116" s="19" t="s">
        <v>217</v>
      </c>
    </row>
    <row r="117" spans="1:7" ht="51">
      <c r="A117" s="21" t="s">
        <v>211</v>
      </c>
      <c r="B117" s="17" t="s">
        <v>213</v>
      </c>
      <c r="C117" s="16">
        <f>C118</f>
        <v>17808400</v>
      </c>
      <c r="D117" s="16">
        <f>D118</f>
        <v>17808400</v>
      </c>
      <c r="E117" s="8">
        <f t="shared" si="2"/>
        <v>0</v>
      </c>
      <c r="F117" s="10">
        <f t="shared" si="3"/>
        <v>1</v>
      </c>
      <c r="G117" s="18"/>
    </row>
    <row r="118" spans="1:13" ht="63.75">
      <c r="A118" s="21" t="s">
        <v>212</v>
      </c>
      <c r="B118" s="17" t="s">
        <v>214</v>
      </c>
      <c r="C118" s="8">
        <v>17808400</v>
      </c>
      <c r="D118" s="16">
        <v>17808400</v>
      </c>
      <c r="E118" s="8">
        <f t="shared" si="2"/>
        <v>0</v>
      </c>
      <c r="F118" s="10">
        <f t="shared" si="3"/>
        <v>1</v>
      </c>
      <c r="G118" s="18"/>
      <c r="K118" s="19" t="s">
        <v>217</v>
      </c>
      <c r="M118" s="19" t="s">
        <v>217</v>
      </c>
    </row>
    <row r="119" spans="1:16" ht="61.5" customHeight="1">
      <c r="A119" s="21" t="s">
        <v>278</v>
      </c>
      <c r="B119" s="17" t="s">
        <v>279</v>
      </c>
      <c r="C119" s="8">
        <v>1021882.98</v>
      </c>
      <c r="D119" s="16">
        <v>957782.92</v>
      </c>
      <c r="E119" s="8">
        <f t="shared" si="2"/>
        <v>-64100.05999999994</v>
      </c>
      <c r="F119" s="10">
        <f t="shared" si="3"/>
        <v>0.9372726023874084</v>
      </c>
      <c r="G119" s="18"/>
      <c r="P119" s="19" t="s">
        <v>217</v>
      </c>
    </row>
    <row r="120" spans="1:19" ht="52.5" customHeight="1">
      <c r="A120" s="21" t="s">
        <v>281</v>
      </c>
      <c r="B120" s="17" t="s">
        <v>280</v>
      </c>
      <c r="C120" s="8">
        <v>2508300</v>
      </c>
      <c r="D120" s="16">
        <v>2487172.07</v>
      </c>
      <c r="E120" s="8">
        <f t="shared" si="2"/>
        <v>-21127.930000000168</v>
      </c>
      <c r="F120" s="10">
        <f t="shared" si="3"/>
        <v>0.9915767930470836</v>
      </c>
      <c r="G120" s="18"/>
      <c r="M120" s="19" t="s">
        <v>217</v>
      </c>
      <c r="S120" s="19" t="s">
        <v>217</v>
      </c>
    </row>
    <row r="121" spans="1:19" ht="33.75" customHeight="1">
      <c r="A121" s="21" t="s">
        <v>283</v>
      </c>
      <c r="B121" s="17" t="s">
        <v>282</v>
      </c>
      <c r="C121" s="8">
        <v>1855989.25</v>
      </c>
      <c r="D121" s="16">
        <v>1855989.25</v>
      </c>
      <c r="E121" s="8">
        <f t="shared" si="2"/>
        <v>0</v>
      </c>
      <c r="F121" s="10">
        <f t="shared" si="3"/>
        <v>1</v>
      </c>
      <c r="G121" s="18"/>
      <c r="L121" s="19" t="s">
        <v>217</v>
      </c>
      <c r="S121" s="19"/>
    </row>
    <row r="122" spans="1:19" ht="36.75" customHeight="1">
      <c r="A122" s="21" t="s">
        <v>287</v>
      </c>
      <c r="B122" s="17" t="s">
        <v>284</v>
      </c>
      <c r="C122" s="8">
        <v>54740800</v>
      </c>
      <c r="D122" s="16">
        <v>54292401.21</v>
      </c>
      <c r="E122" s="8">
        <f t="shared" si="2"/>
        <v>-448398.7899999991</v>
      </c>
      <c r="F122" s="10">
        <f t="shared" si="3"/>
        <v>0.9918086913234736</v>
      </c>
      <c r="G122" s="18"/>
      <c r="N122" s="19" t="s">
        <v>217</v>
      </c>
      <c r="S122" s="19"/>
    </row>
    <row r="123" spans="1:19" ht="37.5" customHeight="1">
      <c r="A123" s="21" t="s">
        <v>288</v>
      </c>
      <c r="B123" s="17" t="s">
        <v>285</v>
      </c>
      <c r="C123" s="8">
        <v>553000</v>
      </c>
      <c r="D123" s="16">
        <v>548408.09</v>
      </c>
      <c r="E123" s="8">
        <f t="shared" si="2"/>
        <v>-4591.910000000033</v>
      </c>
      <c r="F123" s="10">
        <f t="shared" si="3"/>
        <v>0.9916963652802893</v>
      </c>
      <c r="G123" s="18"/>
      <c r="S123" s="19"/>
    </row>
    <row r="124" spans="1:19" ht="38.25" customHeight="1">
      <c r="A124" s="21" t="s">
        <v>289</v>
      </c>
      <c r="B124" s="17" t="s">
        <v>286</v>
      </c>
      <c r="C124" s="8">
        <v>199830.77</v>
      </c>
      <c r="D124" s="16">
        <v>199455.93</v>
      </c>
      <c r="E124" s="8">
        <f t="shared" si="2"/>
        <v>-374.8399999999965</v>
      </c>
      <c r="F124" s="10">
        <f t="shared" si="3"/>
        <v>0.998124212802663</v>
      </c>
      <c r="G124" s="18"/>
      <c r="S124" s="19"/>
    </row>
    <row r="125" spans="1:7" ht="40.5" customHeight="1">
      <c r="A125" s="21" t="s">
        <v>291</v>
      </c>
      <c r="B125" s="17" t="s">
        <v>290</v>
      </c>
      <c r="C125" s="16">
        <v>90000</v>
      </c>
      <c r="D125" s="16">
        <v>90000</v>
      </c>
      <c r="E125" s="8">
        <f t="shared" si="2"/>
        <v>0</v>
      </c>
      <c r="F125" s="10">
        <f t="shared" si="3"/>
        <v>1</v>
      </c>
      <c r="G125" s="18"/>
    </row>
    <row r="126" spans="1:7" ht="12.75">
      <c r="A126" s="21" t="s">
        <v>143</v>
      </c>
      <c r="B126" s="17" t="s">
        <v>210</v>
      </c>
      <c r="C126" s="16">
        <f>C127</f>
        <v>54828344.92</v>
      </c>
      <c r="D126" s="16">
        <f>D127</f>
        <v>50461028.65</v>
      </c>
      <c r="E126" s="8">
        <f t="shared" si="2"/>
        <v>-4367316.270000003</v>
      </c>
      <c r="F126" s="10">
        <f t="shared" si="3"/>
        <v>0.920345648288812</v>
      </c>
      <c r="G126" s="18"/>
    </row>
    <row r="127" spans="1:7" ht="12.75">
      <c r="A127" s="21" t="s">
        <v>144</v>
      </c>
      <c r="B127" s="17" t="s">
        <v>209</v>
      </c>
      <c r="C127" s="8">
        <v>54828344.92</v>
      </c>
      <c r="D127" s="16">
        <v>50461028.65</v>
      </c>
      <c r="E127" s="8">
        <f t="shared" si="2"/>
        <v>-4367316.270000003</v>
      </c>
      <c r="F127" s="10">
        <f t="shared" si="3"/>
        <v>0.920345648288812</v>
      </c>
      <c r="G127" s="18"/>
    </row>
    <row r="128" spans="1:6" ht="25.5">
      <c r="A128" s="9" t="s">
        <v>145</v>
      </c>
      <c r="B128" s="17" t="s">
        <v>208</v>
      </c>
      <c r="C128" s="16">
        <f>C129+C131+C133+C135+C137</f>
        <v>418497600</v>
      </c>
      <c r="D128" s="16">
        <f>D129+D131+D133+D135+D137</f>
        <v>409512768.72999996</v>
      </c>
      <c r="E128" s="8">
        <f t="shared" si="2"/>
        <v>-8984831.27000004</v>
      </c>
      <c r="F128" s="10">
        <f t="shared" si="3"/>
        <v>0.9785307460066676</v>
      </c>
    </row>
    <row r="129" spans="1:6" ht="25.5">
      <c r="A129" s="9" t="s">
        <v>146</v>
      </c>
      <c r="B129" s="17" t="s">
        <v>207</v>
      </c>
      <c r="C129" s="16">
        <f>C130</f>
        <v>33097400</v>
      </c>
      <c r="D129" s="16">
        <f>D130</f>
        <v>30796884.83</v>
      </c>
      <c r="E129" s="8">
        <f t="shared" si="2"/>
        <v>-2300515.170000002</v>
      </c>
      <c r="F129" s="10">
        <f t="shared" si="3"/>
        <v>0.9304925713198015</v>
      </c>
    </row>
    <row r="130" spans="1:6" ht="25.5">
      <c r="A130" s="9" t="s">
        <v>147</v>
      </c>
      <c r="B130" s="17" t="s">
        <v>206</v>
      </c>
      <c r="C130" s="8">
        <v>33097400</v>
      </c>
      <c r="D130" s="16">
        <v>30796884.83</v>
      </c>
      <c r="E130" s="8">
        <f t="shared" si="2"/>
        <v>-2300515.170000002</v>
      </c>
      <c r="F130" s="10">
        <f t="shared" si="3"/>
        <v>0.9304925713198015</v>
      </c>
    </row>
    <row r="131" spans="1:6" ht="51">
      <c r="A131" s="9" t="s">
        <v>148</v>
      </c>
      <c r="B131" s="17" t="s">
        <v>205</v>
      </c>
      <c r="C131" s="16">
        <f>C132</f>
        <v>2793900</v>
      </c>
      <c r="D131" s="16">
        <f>D132</f>
        <v>2793900</v>
      </c>
      <c r="E131" s="8">
        <f t="shared" si="2"/>
        <v>0</v>
      </c>
      <c r="F131" s="10">
        <f t="shared" si="3"/>
        <v>1</v>
      </c>
    </row>
    <row r="132" spans="1:6" ht="51">
      <c r="A132" s="9" t="s">
        <v>149</v>
      </c>
      <c r="B132" s="17" t="s">
        <v>204</v>
      </c>
      <c r="C132" s="8">
        <v>2793900</v>
      </c>
      <c r="D132" s="16">
        <v>2793900</v>
      </c>
      <c r="E132" s="8">
        <f t="shared" si="2"/>
        <v>0</v>
      </c>
      <c r="F132" s="10">
        <f t="shared" si="3"/>
        <v>1</v>
      </c>
    </row>
    <row r="133" spans="1:6" ht="25.5">
      <c r="A133" s="9" t="s">
        <v>150</v>
      </c>
      <c r="B133" s="17" t="s">
        <v>203</v>
      </c>
      <c r="C133" s="16">
        <f>C134</f>
        <v>2519200</v>
      </c>
      <c r="D133" s="16">
        <f>D134</f>
        <v>2519200</v>
      </c>
      <c r="E133" s="8">
        <f t="shared" si="2"/>
        <v>0</v>
      </c>
      <c r="F133" s="10">
        <f t="shared" si="3"/>
        <v>1</v>
      </c>
    </row>
    <row r="134" spans="1:6" ht="38.25">
      <c r="A134" s="9" t="s">
        <v>151</v>
      </c>
      <c r="B134" s="17" t="s">
        <v>202</v>
      </c>
      <c r="C134" s="8">
        <v>2519200</v>
      </c>
      <c r="D134" s="16">
        <v>2519200</v>
      </c>
      <c r="E134" s="8">
        <f t="shared" si="2"/>
        <v>0</v>
      </c>
      <c r="F134" s="10">
        <f t="shared" si="3"/>
        <v>1</v>
      </c>
    </row>
    <row r="135" spans="1:6" ht="51">
      <c r="A135" s="9" t="s">
        <v>152</v>
      </c>
      <c r="B135" s="17" t="s">
        <v>200</v>
      </c>
      <c r="C135" s="16">
        <v>0</v>
      </c>
      <c r="D135" s="16">
        <f>D136</f>
        <v>0</v>
      </c>
      <c r="E135" s="8">
        <f t="shared" si="2"/>
        <v>0</v>
      </c>
      <c r="F135" s="10" t="e">
        <f t="shared" si="3"/>
        <v>#DIV/0!</v>
      </c>
    </row>
    <row r="136" spans="1:6" ht="51">
      <c r="A136" s="9" t="s">
        <v>153</v>
      </c>
      <c r="B136" s="17" t="s">
        <v>201</v>
      </c>
      <c r="C136" s="8">
        <v>2300</v>
      </c>
      <c r="D136" s="16">
        <v>0</v>
      </c>
      <c r="E136" s="8">
        <f t="shared" si="2"/>
        <v>-2300</v>
      </c>
      <c r="F136" s="10">
        <f t="shared" si="3"/>
        <v>0</v>
      </c>
    </row>
    <row r="137" spans="1:6" ht="12.75">
      <c r="A137" s="9" t="s">
        <v>154</v>
      </c>
      <c r="B137" s="17" t="s">
        <v>198</v>
      </c>
      <c r="C137" s="16">
        <f>C138</f>
        <v>380087100</v>
      </c>
      <c r="D137" s="16">
        <f>D138</f>
        <v>373402783.9</v>
      </c>
      <c r="E137" s="8">
        <f t="shared" si="2"/>
        <v>-6684316.100000024</v>
      </c>
      <c r="F137" s="10">
        <f t="shared" si="3"/>
        <v>0.9824137254329336</v>
      </c>
    </row>
    <row r="138" spans="1:6" ht="12.75">
      <c r="A138" s="9" t="s">
        <v>155</v>
      </c>
      <c r="B138" s="17" t="s">
        <v>199</v>
      </c>
      <c r="C138" s="8">
        <v>380087100</v>
      </c>
      <c r="D138" s="16">
        <v>373402783.9</v>
      </c>
      <c r="E138" s="8">
        <f t="shared" si="2"/>
        <v>-6684316.100000024</v>
      </c>
      <c r="F138" s="10">
        <f t="shared" si="3"/>
        <v>0.9824137254329336</v>
      </c>
    </row>
    <row r="139" spans="1:6" ht="12.75">
      <c r="A139" s="9" t="s">
        <v>156</v>
      </c>
      <c r="B139" s="17" t="s">
        <v>192</v>
      </c>
      <c r="C139" s="16">
        <f>C144+C142+C140</f>
        <v>33537096.27</v>
      </c>
      <c r="D139" s="16">
        <f>D144+D142+D140</f>
        <v>32523057.810000002</v>
      </c>
      <c r="E139" s="8">
        <f t="shared" si="2"/>
        <v>-1014038.4599999972</v>
      </c>
      <c r="F139" s="10">
        <f t="shared" si="3"/>
        <v>0.9697636774562655</v>
      </c>
    </row>
    <row r="140" spans="1:6" ht="51">
      <c r="A140" s="9" t="s">
        <v>292</v>
      </c>
      <c r="B140" s="17" t="s">
        <v>197</v>
      </c>
      <c r="C140" s="16">
        <f>C141</f>
        <v>7131900</v>
      </c>
      <c r="D140" s="16">
        <f>D141</f>
        <v>6847213.17</v>
      </c>
      <c r="E140" s="8">
        <f t="shared" si="2"/>
        <v>-284686.8300000001</v>
      </c>
      <c r="F140" s="10">
        <f t="shared" si="3"/>
        <v>0.9600826105245447</v>
      </c>
    </row>
    <row r="141" spans="1:6" ht="51.75" customHeight="1">
      <c r="A141" s="9" t="s">
        <v>292</v>
      </c>
      <c r="B141" s="17" t="s">
        <v>293</v>
      </c>
      <c r="C141" s="16">
        <v>7131900</v>
      </c>
      <c r="D141" s="16">
        <v>6847213.17</v>
      </c>
      <c r="E141" s="8">
        <f t="shared" si="2"/>
        <v>-284686.8300000001</v>
      </c>
      <c r="F141" s="10">
        <f t="shared" si="3"/>
        <v>0.9600826105245447</v>
      </c>
    </row>
    <row r="142" spans="1:6" ht="51">
      <c r="A142" s="9" t="s">
        <v>193</v>
      </c>
      <c r="B142" s="17" t="s">
        <v>195</v>
      </c>
      <c r="C142" s="16">
        <f>C143</f>
        <v>1854295</v>
      </c>
      <c r="D142" s="16">
        <f>D143</f>
        <v>1854295</v>
      </c>
      <c r="E142" s="8">
        <f t="shared" si="2"/>
        <v>0</v>
      </c>
      <c r="F142" s="10">
        <f t="shared" si="3"/>
        <v>1</v>
      </c>
    </row>
    <row r="143" spans="1:11" ht="51">
      <c r="A143" s="9" t="s">
        <v>194</v>
      </c>
      <c r="B143" s="17" t="s">
        <v>196</v>
      </c>
      <c r="C143" s="16">
        <v>1854295</v>
      </c>
      <c r="D143" s="16">
        <v>1854295</v>
      </c>
      <c r="E143" s="8">
        <f t="shared" si="2"/>
        <v>0</v>
      </c>
      <c r="F143" s="10">
        <f t="shared" si="3"/>
        <v>1</v>
      </c>
      <c r="K143" s="19" t="s">
        <v>217</v>
      </c>
    </row>
    <row r="144" spans="1:6" ht="15" customHeight="1">
      <c r="A144" s="9" t="s">
        <v>157</v>
      </c>
      <c r="B144" s="17" t="s">
        <v>190</v>
      </c>
      <c r="C144" s="8">
        <f>C145</f>
        <v>24550901.27</v>
      </c>
      <c r="D144" s="16">
        <f>D145</f>
        <v>23821549.64</v>
      </c>
      <c r="E144" s="8">
        <f t="shared" si="2"/>
        <v>-729351.629999999</v>
      </c>
      <c r="F144" s="10">
        <f t="shared" si="3"/>
        <v>0.9702922665861057</v>
      </c>
    </row>
    <row r="145" spans="1:6" ht="25.5">
      <c r="A145" s="9" t="s">
        <v>158</v>
      </c>
      <c r="B145" s="17" t="s">
        <v>191</v>
      </c>
      <c r="C145" s="8">
        <v>24550901.27</v>
      </c>
      <c r="D145" s="16">
        <v>23821549.64</v>
      </c>
      <c r="E145" s="8">
        <f t="shared" si="2"/>
        <v>-729351.629999999</v>
      </c>
      <c r="F145" s="10">
        <f t="shared" si="3"/>
        <v>0.9702922665861057</v>
      </c>
    </row>
    <row r="146" spans="1:6" ht="12.75">
      <c r="A146" s="9" t="s">
        <v>159</v>
      </c>
      <c r="B146" s="7" t="s">
        <v>160</v>
      </c>
      <c r="C146" s="16">
        <f>C147</f>
        <v>1000000</v>
      </c>
      <c r="D146" s="16">
        <f>D147</f>
        <v>636475.93</v>
      </c>
      <c r="E146" s="8">
        <f t="shared" si="2"/>
        <v>-363524.06999999995</v>
      </c>
      <c r="F146" s="10">
        <f t="shared" si="3"/>
        <v>0.63647593</v>
      </c>
    </row>
    <row r="147" spans="1:6" ht="25.5">
      <c r="A147" s="9" t="s">
        <v>161</v>
      </c>
      <c r="B147" s="17" t="s">
        <v>188</v>
      </c>
      <c r="C147" s="8">
        <f>C148</f>
        <v>1000000</v>
      </c>
      <c r="D147" s="16">
        <f>D148</f>
        <v>636475.93</v>
      </c>
      <c r="E147" s="8">
        <f t="shared" si="2"/>
        <v>-363524.06999999995</v>
      </c>
      <c r="F147" s="10">
        <f t="shared" si="3"/>
        <v>0.63647593</v>
      </c>
    </row>
    <row r="148" spans="1:6" ht="25.5">
      <c r="A148" s="9" t="s">
        <v>161</v>
      </c>
      <c r="B148" s="17" t="s">
        <v>189</v>
      </c>
      <c r="C148" s="8">
        <v>1000000</v>
      </c>
      <c r="D148" s="16">
        <v>636475.93</v>
      </c>
      <c r="E148" s="8">
        <f t="shared" si="2"/>
        <v>-363524.06999999995</v>
      </c>
      <c r="F148" s="10">
        <f t="shared" si="3"/>
        <v>0.63647593</v>
      </c>
    </row>
    <row r="149" spans="1:6" ht="76.5">
      <c r="A149" s="9" t="s">
        <v>162</v>
      </c>
      <c r="B149" s="7" t="s">
        <v>163</v>
      </c>
      <c r="C149" s="8">
        <v>0</v>
      </c>
      <c r="D149" s="16">
        <f>D150</f>
        <v>14706.11</v>
      </c>
      <c r="E149" s="8">
        <f t="shared" si="2"/>
        <v>14706.11</v>
      </c>
      <c r="F149" s="10">
        <v>0</v>
      </c>
    </row>
    <row r="150" spans="1:6" ht="63.75">
      <c r="A150" s="9" t="s">
        <v>164</v>
      </c>
      <c r="B150" s="7" t="s">
        <v>165</v>
      </c>
      <c r="C150" s="8">
        <v>0</v>
      </c>
      <c r="D150" s="16">
        <f>D151</f>
        <v>14706.11</v>
      </c>
      <c r="E150" s="8">
        <f t="shared" si="2"/>
        <v>14706.11</v>
      </c>
      <c r="F150" s="10">
        <v>0</v>
      </c>
    </row>
    <row r="151" spans="1:6" ht="51">
      <c r="A151" s="9" t="s">
        <v>166</v>
      </c>
      <c r="B151" s="7" t="s">
        <v>167</v>
      </c>
      <c r="C151" s="8">
        <v>0</v>
      </c>
      <c r="D151" s="16">
        <f>D152</f>
        <v>14706.11</v>
      </c>
      <c r="E151" s="8">
        <f t="shared" si="2"/>
        <v>14706.11</v>
      </c>
      <c r="F151" s="10">
        <v>0</v>
      </c>
    </row>
    <row r="152" spans="1:6" ht="51">
      <c r="A152" s="9" t="s">
        <v>168</v>
      </c>
      <c r="B152" s="7" t="s">
        <v>169</v>
      </c>
      <c r="C152" s="8">
        <v>0</v>
      </c>
      <c r="D152" s="16">
        <v>14706.11</v>
      </c>
      <c r="E152" s="8">
        <f t="shared" si="2"/>
        <v>14706.11</v>
      </c>
      <c r="F152" s="10">
        <v>0</v>
      </c>
    </row>
    <row r="153" spans="1:6" ht="38.25">
      <c r="A153" s="9" t="s">
        <v>170</v>
      </c>
      <c r="B153" s="7" t="s">
        <v>171</v>
      </c>
      <c r="C153" s="8">
        <v>0</v>
      </c>
      <c r="D153" s="16">
        <f>D154</f>
        <v>-261919.53</v>
      </c>
      <c r="E153" s="8">
        <f t="shared" si="2"/>
        <v>-261919.53</v>
      </c>
      <c r="F153" s="10">
        <v>0</v>
      </c>
    </row>
    <row r="154" spans="1:6" ht="38.25">
      <c r="A154" s="9" t="s">
        <v>172</v>
      </c>
      <c r="B154" s="7" t="s">
        <v>173</v>
      </c>
      <c r="C154" s="8">
        <v>0</v>
      </c>
      <c r="D154" s="16">
        <f>D155</f>
        <v>-261919.53</v>
      </c>
      <c r="E154" s="8">
        <f t="shared" si="2"/>
        <v>-261919.53</v>
      </c>
      <c r="F154" s="10">
        <v>0</v>
      </c>
    </row>
    <row r="155" spans="1:6" ht="38.25">
      <c r="A155" s="9" t="s">
        <v>174</v>
      </c>
      <c r="B155" s="7" t="s">
        <v>175</v>
      </c>
      <c r="C155" s="8">
        <v>0</v>
      </c>
      <c r="D155" s="16">
        <v>-261919.53</v>
      </c>
      <c r="E155" s="8">
        <f>D155-C155</f>
        <v>-261919.53</v>
      </c>
      <c r="F155" s="10">
        <v>0</v>
      </c>
    </row>
    <row r="156" spans="1:6" ht="19.5" customHeight="1">
      <c r="A156" s="1" t="s">
        <v>181</v>
      </c>
      <c r="B156" s="1"/>
      <c r="C156" s="1"/>
      <c r="D156" s="1"/>
      <c r="E156" s="1"/>
      <c r="F156" s="1"/>
    </row>
  </sheetData>
  <sheetProtection/>
  <mergeCells count="9">
    <mergeCell ref="C1:F1"/>
    <mergeCell ref="C11:C12"/>
    <mergeCell ref="D11:D12"/>
    <mergeCell ref="E11:E12"/>
    <mergeCell ref="F11:F12"/>
    <mergeCell ref="A8:F8"/>
    <mergeCell ref="A9:D9"/>
    <mergeCell ref="A11:A12"/>
    <mergeCell ref="B11:B12"/>
  </mergeCells>
  <printOptions/>
  <pageMargins left="0.7874015748031497" right="0.31496062992125984" top="0.5905511811023623" bottom="0.3937007874015748" header="0.3937007874015748" footer="0.3937007874015748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Кривда Марина Владимировна</dc:creator>
  <cp:keywords/>
  <dc:description/>
  <cp:lastModifiedBy>Ярополова Евгения Юрьевна</cp:lastModifiedBy>
  <cp:lastPrinted>2021-03-25T11:04:41Z</cp:lastPrinted>
  <dcterms:created xsi:type="dcterms:W3CDTF">2018-10-16T10:50:40Z</dcterms:created>
  <dcterms:modified xsi:type="dcterms:W3CDTF">2022-08-30T07:00:03Z</dcterms:modified>
  <cp:category/>
  <cp:version/>
  <cp:contentType/>
  <cp:contentStatus/>
</cp:coreProperties>
</file>